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fb3c8af017711a/Bureaublad/"/>
    </mc:Choice>
  </mc:AlternateContent>
  <xr:revisionPtr revIDLastSave="0" documentId="8_{F6CE61FF-0699-466B-B3F1-3A6BA840FE4E}" xr6:coauthVersionLast="47" xr6:coauthVersionMax="47" xr10:uidLastSave="{00000000-0000-0000-0000-000000000000}"/>
  <bookViews>
    <workbookView xWindow="-108" yWindow="-108" windowWidth="23256" windowHeight="12456" xr2:uid="{81138BF9-824E-44F5-B06B-4FE7BB1F9846}"/>
  </bookViews>
  <sheets>
    <sheet name="1 pony springen" sheetId="2" r:id="rId1"/>
    <sheet name="Kampioen Paarden Springen" sheetId="6" r:id="rId2"/>
    <sheet name="Kampioen Pony Springen" sheetId="7" r:id="rId3"/>
    <sheet name="2 paarden springen" sheetId="3" r:id="rId4"/>
    <sheet name="3 tweede parcours pony" sheetId="4" r:id="rId5"/>
    <sheet name="4 tweede parcours paarden" sheetId="5" r:id="rId6"/>
    <sheet name="Blad1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G7" i="7"/>
  <c r="G11" i="7"/>
  <c r="G10" i="7"/>
  <c r="G12" i="7"/>
  <c r="G15" i="7"/>
  <c r="G16" i="7"/>
  <c r="G17" i="7"/>
  <c r="G14" i="7"/>
  <c r="G13" i="7"/>
  <c r="G4" i="7"/>
  <c r="E13" i="7"/>
  <c r="E14" i="7"/>
  <c r="E17" i="7"/>
  <c r="E16" i="7"/>
  <c r="E15" i="7"/>
  <c r="E12" i="7"/>
  <c r="E10" i="7"/>
  <c r="E11" i="7"/>
  <c r="E7" i="7"/>
  <c r="E6" i="7"/>
  <c r="E9" i="7"/>
  <c r="G9" i="7" s="1"/>
  <c r="E8" i="7"/>
  <c r="G8" i="7" s="1"/>
  <c r="E5" i="7"/>
  <c r="G5" i="7" s="1"/>
  <c r="E4" i="7"/>
  <c r="G6" i="6"/>
  <c r="G15" i="6"/>
  <c r="G12" i="6"/>
  <c r="G26" i="6"/>
  <c r="G23" i="6"/>
  <c r="G30" i="6"/>
  <c r="G4" i="6"/>
  <c r="E25" i="6"/>
  <c r="G25" i="6" s="1"/>
  <c r="E27" i="6"/>
  <c r="G27" i="6" s="1"/>
  <c r="E30" i="6"/>
  <c r="E29" i="6"/>
  <c r="G29" i="6" s="1"/>
  <c r="E20" i="6"/>
  <c r="G20" i="6" s="1"/>
  <c r="E28" i="6"/>
  <c r="G28" i="6" s="1"/>
  <c r="E23" i="6"/>
  <c r="E19" i="6"/>
  <c r="G19" i="6" s="1"/>
  <c r="E16" i="6"/>
  <c r="G16" i="6" s="1"/>
  <c r="E22" i="6"/>
  <c r="G22" i="6" s="1"/>
  <c r="E26" i="6"/>
  <c r="E13" i="6"/>
  <c r="G13" i="6" s="1"/>
  <c r="E24" i="6"/>
  <c r="G24" i="6" s="1"/>
  <c r="E21" i="6"/>
  <c r="G21" i="6" s="1"/>
  <c r="E12" i="6"/>
  <c r="E18" i="6"/>
  <c r="G18" i="6" s="1"/>
  <c r="E17" i="6"/>
  <c r="G17" i="6" s="1"/>
  <c r="E14" i="6"/>
  <c r="G14" i="6" s="1"/>
  <c r="E15" i="6"/>
  <c r="E8" i="6"/>
  <c r="G8" i="6" s="1"/>
  <c r="E10" i="6"/>
  <c r="G10" i="6" s="1"/>
  <c r="E11" i="6"/>
  <c r="G11" i="6" s="1"/>
  <c r="E6" i="6"/>
  <c r="E7" i="6"/>
  <c r="G7" i="6" s="1"/>
  <c r="E5" i="6"/>
  <c r="G5" i="6" s="1"/>
  <c r="E9" i="6"/>
  <c r="G9" i="6" s="1"/>
  <c r="E4" i="6"/>
</calcChain>
</file>

<file path=xl/sharedStrings.xml><?xml version="1.0" encoding="utf-8"?>
<sst xmlns="http://schemas.openxmlformats.org/spreadsheetml/2006/main" count="706" uniqueCount="263">
  <si>
    <t>pony springen</t>
  </si>
  <si>
    <t>Datum: 01-04-2023</t>
  </si>
  <si>
    <t>Aanvang: 15:00 (parcours verkennen 15 minuten voor aanvang)</t>
  </si>
  <si>
    <t>Rang</t>
  </si>
  <si>
    <t>Ruiter</t>
  </si>
  <si>
    <t>Paard/Pony</t>
  </si>
  <si>
    <t>Vader</t>
  </si>
  <si>
    <t>Kl.</t>
  </si>
  <si>
    <t>Cat.</t>
  </si>
  <si>
    <t>sptn1</t>
  </si>
  <si>
    <t>tijd1</t>
  </si>
  <si>
    <t>sptn2</t>
  </si>
  <si>
    <t>tijd2</t>
  </si>
  <si>
    <t>Eva Twisk</t>
  </si>
  <si>
    <t>Idaia Hp</t>
  </si>
  <si>
    <t>Contendro I</t>
  </si>
  <si>
    <t>D</t>
  </si>
  <si>
    <t>Silke Van Riel</t>
  </si>
  <si>
    <t>Quinn De L'equille</t>
  </si>
  <si>
    <t>Priory Firelight</t>
  </si>
  <si>
    <t>Meis Ziengs</t>
  </si>
  <si>
    <t>Mica HZH</t>
  </si>
  <si>
    <t>Emir R</t>
  </si>
  <si>
    <t>E</t>
  </si>
  <si>
    <t>Zepp</t>
  </si>
  <si>
    <t>Zodiak Nra Stb 9010</t>
  </si>
  <si>
    <t>Philine Kostelijk</t>
  </si>
  <si>
    <t>Indah mare Mini</t>
  </si>
  <si>
    <t>Hoppenhof's Jasper</t>
  </si>
  <si>
    <t>C</t>
  </si>
  <si>
    <t>Elenay Gungor</t>
  </si>
  <si>
    <t>Miss- Dexter</t>
  </si>
  <si>
    <t>Dexter Leam Pondi</t>
  </si>
  <si>
    <t>Lucia</t>
  </si>
  <si>
    <t>Zeppe Van De Ijsseldijk</t>
  </si>
  <si>
    <t>Zani van der Watt</t>
  </si>
  <si>
    <t>Lady</t>
  </si>
  <si>
    <t>Kim Faber</t>
  </si>
  <si>
    <t>Joey Mk</t>
  </si>
  <si>
    <t>Carlo</t>
  </si>
  <si>
    <t>Lotte van Aarle</t>
  </si>
  <si>
    <t>Westpoort's Kellyan</t>
  </si>
  <si>
    <t>Kielshoop Honeyhill</t>
  </si>
  <si>
    <t>Aniek Rigter</t>
  </si>
  <si>
    <t>Evita</t>
  </si>
  <si>
    <t>Djamais du Bois</t>
  </si>
  <si>
    <t>Eva Boeve</t>
  </si>
  <si>
    <t>Jack</t>
  </si>
  <si>
    <t>Vader Onbekend</t>
  </si>
  <si>
    <t>Uit11</t>
  </si>
  <si>
    <t>Ellen de Vet</t>
  </si>
  <si>
    <t>Idool van het Rozendaelhof</t>
  </si>
  <si>
    <t>Ten Ankers Jerolianca</t>
  </si>
  <si>
    <t>Linde Boerma</t>
  </si>
  <si>
    <t>BEHYBEG GIRL</t>
  </si>
  <si>
    <t>Ross Fear Bui</t>
  </si>
  <si>
    <t>Poppy</t>
  </si>
  <si>
    <t>Tereza Israel</t>
  </si>
  <si>
    <t>Vera's Nikito</t>
  </si>
  <si>
    <t>Kantjes Ronaldo</t>
  </si>
  <si>
    <t>Tamar Blonk</t>
  </si>
  <si>
    <t>Esgravin</t>
  </si>
  <si>
    <t>Vigaro</t>
  </si>
  <si>
    <t>Emma Bremer</t>
  </si>
  <si>
    <t>Nicky</t>
  </si>
  <si>
    <t>--</t>
  </si>
  <si>
    <t>x</t>
  </si>
  <si>
    <t>(HC) Myrthe Van der Weele (HC)</t>
  </si>
  <si>
    <t>My Fair Lady 'D' Prinsenhof's</t>
  </si>
  <si>
    <t>Kulberg's Lancelot</t>
  </si>
  <si>
    <t>HC</t>
  </si>
  <si>
    <t>(HC) Florien Geerlig (HC)</t>
  </si>
  <si>
    <t>Satie</t>
  </si>
  <si>
    <t>(HC) Evi Trouw (HC)</t>
  </si>
  <si>
    <t>Lotte</t>
  </si>
  <si>
    <t>(HC) Tess Sophie van Wijk (HC)</t>
  </si>
  <si>
    <t>Butterfly</t>
  </si>
  <si>
    <t>Uitsluitingsredenen: Uit1 = Val, Uit11 = Kreupel</t>
  </si>
  <si>
    <t>paarden springen</t>
  </si>
  <si>
    <t>Aanvang: 16:30 (parcours verkennen 15 minuten voor aanvang)</t>
  </si>
  <si>
    <t>Paard</t>
  </si>
  <si>
    <t>Exper</t>
  </si>
  <si>
    <t>Briar Junior</t>
  </si>
  <si>
    <t>P</t>
  </si>
  <si>
    <t>Marit Hoekstra</t>
  </si>
  <si>
    <t>Qstar</t>
  </si>
  <si>
    <t>Quasimodo Z</t>
  </si>
  <si>
    <t>Leida Naber</t>
  </si>
  <si>
    <t>ACSI T-Bone EH Z</t>
  </si>
  <si>
    <t>Thunder Van De Zuuthoeve</t>
  </si>
  <si>
    <t>Nikki van Bergen</t>
  </si>
  <si>
    <t>Beau</t>
  </si>
  <si>
    <t>Upgrade</t>
  </si>
  <si>
    <t>Babette Hanse</t>
  </si>
  <si>
    <t>Jill-Bell Z</t>
  </si>
  <si>
    <t>Jilbert van 'T Ruytershof</t>
  </si>
  <si>
    <t>Yda Van Gastel</t>
  </si>
  <si>
    <t>I'm a Reina Z</t>
  </si>
  <si>
    <t>I'm Special Gold B</t>
  </si>
  <si>
    <t>Kees Frederiks</t>
  </si>
  <si>
    <t>Nadal</t>
  </si>
  <si>
    <t>Chacfly</t>
  </si>
  <si>
    <t>John Van Zanten</t>
  </si>
  <si>
    <t>Dark Cooper</t>
  </si>
  <si>
    <t>Dominator Z</t>
  </si>
  <si>
    <t>Jeanne Meijer</t>
  </si>
  <si>
    <t>Double Coloured Cato</t>
  </si>
  <si>
    <t>Suzan Schurer</t>
  </si>
  <si>
    <t>Lord Of Cooper</t>
  </si>
  <si>
    <t>Cicero van Paemel Z</t>
  </si>
  <si>
    <t>Esmee de Vries</t>
  </si>
  <si>
    <t>Elvis Z.</t>
  </si>
  <si>
    <t>Elvis Ter Putte</t>
  </si>
  <si>
    <t>Josine Van der Meij</t>
  </si>
  <si>
    <t>High Five</t>
  </si>
  <si>
    <t>Aimee Kostelijk</t>
  </si>
  <si>
    <t>Zem</t>
  </si>
  <si>
    <t>Lancelot</t>
  </si>
  <si>
    <t>Marjon Van den Heijkant</t>
  </si>
  <si>
    <t>Mona Liza</t>
  </si>
  <si>
    <t>Kannan  X-6261 Sbs</t>
  </si>
  <si>
    <t>Cherson D Z</t>
  </si>
  <si>
    <t>Cherkasy D Z</t>
  </si>
  <si>
    <t>Gerrit Kregting</t>
  </si>
  <si>
    <t>Islington</t>
  </si>
  <si>
    <t>Carembar De Muze</t>
  </si>
  <si>
    <t>Ginko de Hus</t>
  </si>
  <si>
    <t>Maud Hanse</t>
  </si>
  <si>
    <t>Socrate de L'oustalet</t>
  </si>
  <si>
    <t>Rosanne Dogterom</t>
  </si>
  <si>
    <t>Coolbest</t>
  </si>
  <si>
    <t>Tygo</t>
  </si>
  <si>
    <t>Susan Benedictus</t>
  </si>
  <si>
    <t>John Doe VDP</t>
  </si>
  <si>
    <t>Canabis</t>
  </si>
  <si>
    <t>Karinda-S</t>
  </si>
  <si>
    <t>Andiamo</t>
  </si>
  <si>
    <t>Nemiratge B</t>
  </si>
  <si>
    <t>Karlijn Van den Burg</t>
  </si>
  <si>
    <t>Julony</t>
  </si>
  <si>
    <t>Londontimes</t>
  </si>
  <si>
    <t>Djairo De Glee</t>
  </si>
  <si>
    <t>Jetro H</t>
  </si>
  <si>
    <t>Vigo D' Arsouilles</t>
  </si>
  <si>
    <t>Katia De Heer</t>
  </si>
  <si>
    <t>Iodina</t>
  </si>
  <si>
    <t>Chester Z</t>
  </si>
  <si>
    <t>Jasper Hanse</t>
  </si>
  <si>
    <t>Conner</t>
  </si>
  <si>
    <t>Tiffy HH</t>
  </si>
  <si>
    <t>Tinka's Boy (Hooper)</t>
  </si>
  <si>
    <t>Mark Van der Stouw</t>
  </si>
  <si>
    <t>Havinius FH</t>
  </si>
  <si>
    <t>Eldorado Van De Zeshoek</t>
  </si>
  <si>
    <t>Marije Van de Vijver</t>
  </si>
  <si>
    <t>Ketchican Srr</t>
  </si>
  <si>
    <t>Quidaro</t>
  </si>
  <si>
    <t>Corne Van Zanten</t>
  </si>
  <si>
    <t>Cooper De Luxe</t>
  </si>
  <si>
    <t>Emmy Pol - Hotsma</t>
  </si>
  <si>
    <t>Nicolette</t>
  </si>
  <si>
    <t>Up To Date</t>
  </si>
  <si>
    <t>Sander Van Dijk</t>
  </si>
  <si>
    <t>Jascin</t>
  </si>
  <si>
    <t>Rascin</t>
  </si>
  <si>
    <t>Cynthia Huijgen</t>
  </si>
  <si>
    <t>Iando</t>
  </si>
  <si>
    <t>Cardento</t>
  </si>
  <si>
    <t>Niels Remijn</t>
  </si>
  <si>
    <t>Mendolin</t>
  </si>
  <si>
    <t>Connect</t>
  </si>
  <si>
    <t>Marit Lans</t>
  </si>
  <si>
    <t>Kees</t>
  </si>
  <si>
    <t>Kirby Oussoren</t>
  </si>
  <si>
    <t>Calgary</t>
  </si>
  <si>
    <t>Clarimo</t>
  </si>
  <si>
    <t>Corrie Stoker - De Wit</t>
  </si>
  <si>
    <t>Gufala</t>
  </si>
  <si>
    <t>Indorado</t>
  </si>
  <si>
    <t>Kelly Van de Luijtgaarden</t>
  </si>
  <si>
    <t>Koronado Sb</t>
  </si>
  <si>
    <t>Carmen Lubberink</t>
  </si>
  <si>
    <t>Gi joe v</t>
  </si>
  <si>
    <t>Vingino</t>
  </si>
  <si>
    <t>Brechtje Stoop</t>
  </si>
  <si>
    <t>Lucy On Tour</t>
  </si>
  <si>
    <t>Gino N.D.</t>
  </si>
  <si>
    <t>Dis</t>
  </si>
  <si>
    <t>(HC) Arjan van den Heijkant (HC)</t>
  </si>
  <si>
    <t>Litmanen</t>
  </si>
  <si>
    <t>Eldorado van de Zeshoek</t>
  </si>
  <si>
    <t>(HC) Susan Benedictus (HC)</t>
  </si>
  <si>
    <t>Douglatina</t>
  </si>
  <si>
    <t>(HC) Nikki van Bergen (HC)</t>
  </si>
  <si>
    <t>Gharia</t>
  </si>
  <si>
    <t>(HC) Sander Van Dijk (HC)</t>
  </si>
  <si>
    <t>Onro</t>
  </si>
  <si>
    <t>Hanley</t>
  </si>
  <si>
    <t>(HC) Sandy De Jong - Tichelaar (HC)</t>
  </si>
  <si>
    <t>Ghaira</t>
  </si>
  <si>
    <t>Maximus</t>
  </si>
  <si>
    <t>Carrera VDL</t>
  </si>
  <si>
    <t>(HC) Suzan Schurer (HC)</t>
  </si>
  <si>
    <t>Unbelievable</t>
  </si>
  <si>
    <t>(HC) Maud Hanse (HC)</t>
  </si>
  <si>
    <t>Novateur Vinckenburgh</t>
  </si>
  <si>
    <t>Maloubet de Pleville (SF)</t>
  </si>
  <si>
    <t>(HC) Eemma Wijnands (HC)</t>
  </si>
  <si>
    <t>Netflix Tarpania</t>
  </si>
  <si>
    <t>(HC) Rennate Vos (HC)</t>
  </si>
  <si>
    <t>Oli Ola</t>
  </si>
  <si>
    <t>(HC) Elise Geschiere (HC)</t>
  </si>
  <si>
    <t>Onana</t>
  </si>
  <si>
    <t>(HC) Rosa Foppen (HC)</t>
  </si>
  <si>
    <t>Elena</t>
  </si>
  <si>
    <t>Sir Oldenburg</t>
  </si>
  <si>
    <t>Iza Miracle</t>
  </si>
  <si>
    <t>tweede parcours pony</t>
  </si>
  <si>
    <t>Aanvang: 00:00 (parcours verkennen 15 minuten voor aanvang)</t>
  </si>
  <si>
    <t>Pony</t>
  </si>
  <si>
    <t>tweede parcours paarden</t>
  </si>
  <si>
    <t>ptn1</t>
  </si>
  <si>
    <t>ptn2</t>
  </si>
  <si>
    <t>Uit2</t>
  </si>
  <si>
    <t>Vrijw</t>
  </si>
  <si>
    <t>NG</t>
  </si>
  <si>
    <t>Uitsluitingsredenen: Uit1 = Val, Uit2 = 3e vergissing programma, Uit11 = Kreupel</t>
  </si>
  <si>
    <t>Uitslag 2de parcours</t>
  </si>
  <si>
    <t>Uitslag 1e parcours</t>
  </si>
  <si>
    <t>Totaal</t>
  </si>
  <si>
    <t>1</t>
  </si>
  <si>
    <t>2</t>
  </si>
  <si>
    <t>4</t>
  </si>
  <si>
    <t>6</t>
  </si>
  <si>
    <t>8</t>
  </si>
  <si>
    <t>10</t>
  </si>
  <si>
    <t>12</t>
  </si>
  <si>
    <t>16</t>
  </si>
  <si>
    <t>18</t>
  </si>
  <si>
    <t>20</t>
  </si>
  <si>
    <t>24</t>
  </si>
  <si>
    <t>26</t>
  </si>
  <si>
    <t>28</t>
  </si>
  <si>
    <t>30</t>
  </si>
  <si>
    <t>3</t>
  </si>
  <si>
    <t>5</t>
  </si>
  <si>
    <t>9</t>
  </si>
  <si>
    <t>11</t>
  </si>
  <si>
    <t>13</t>
  </si>
  <si>
    <t>19</t>
  </si>
  <si>
    <t>21</t>
  </si>
  <si>
    <t>23</t>
  </si>
  <si>
    <t>25</t>
  </si>
  <si>
    <t>29</t>
  </si>
  <si>
    <t>31</t>
  </si>
  <si>
    <t>33</t>
  </si>
  <si>
    <t>35</t>
  </si>
  <si>
    <t>Springkampioen paarden</t>
  </si>
  <si>
    <t>2de parcours</t>
  </si>
  <si>
    <t>1e parcours</t>
  </si>
  <si>
    <t>totaal</t>
  </si>
  <si>
    <t xml:space="preserve">Kampioen Springen Pony's </t>
  </si>
  <si>
    <t xml:space="preserve">UITSLAG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</si>
</sst>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9" fontId="1" fillId="0" borderId="1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7E76-C1B3-499E-96D5-A27A2BFF8C40}">
  <dimension ref="A1:J32"/>
  <sheetViews>
    <sheetView tabSelected="1" workbookViewId="0">
      <selection activeCell="A3" sqref="A3"/>
    </sheetView>
  </sheetViews>
  <sheetFormatPr defaultColWidth="8.88671875" defaultRowHeight="13.8" x14ac:dyDescent="0.25"/>
  <cols>
    <col min="1" max="1" width="9.33203125" style="1" customWidth="1"/>
    <col min="2" max="4" width="30.6640625" style="1" customWidth="1"/>
    <col min="5" max="5" width="9.33203125" style="4" customWidth="1"/>
    <col min="6" max="6" width="9.33203125" style="5" customWidth="1"/>
    <col min="7" max="10" width="9.33203125" style="1" customWidth="1"/>
    <col min="11" max="16384" width="8.88671875" style="1"/>
  </cols>
  <sheetData>
    <row r="1" spans="1:10" x14ac:dyDescent="0.25">
      <c r="A1" s="2" t="s">
        <v>262</v>
      </c>
    </row>
    <row r="2" spans="1:10" ht="14.4" x14ac:dyDescent="0.3">
      <c r="A2" s="3" t="s">
        <v>0</v>
      </c>
    </row>
    <row r="3" spans="1:10" ht="14.4" x14ac:dyDescent="0.3">
      <c r="A3"/>
    </row>
    <row r="4" spans="1:10" ht="14.4" x14ac:dyDescent="0.3">
      <c r="A4" s="3" t="s">
        <v>1</v>
      </c>
    </row>
    <row r="5" spans="1:10" ht="14.4" x14ac:dyDescent="0.3">
      <c r="A5" s="3" t="s">
        <v>2</v>
      </c>
    </row>
    <row r="8" spans="1:10" x14ac:dyDescent="0.25">
      <c r="A8" s="6" t="s">
        <v>3</v>
      </c>
      <c r="B8" s="6" t="s">
        <v>4</v>
      </c>
      <c r="C8" s="6" t="s">
        <v>5</v>
      </c>
      <c r="D8" s="6" t="s">
        <v>6</v>
      </c>
      <c r="E8" s="8" t="s">
        <v>7</v>
      </c>
      <c r="F8" s="9" t="s">
        <v>8</v>
      </c>
      <c r="G8" s="6" t="s">
        <v>9</v>
      </c>
      <c r="H8" s="6" t="s">
        <v>10</v>
      </c>
      <c r="I8" s="6" t="s">
        <v>11</v>
      </c>
      <c r="J8" s="7" t="s">
        <v>12</v>
      </c>
    </row>
    <row r="9" spans="1:10" s="2" customFormat="1" x14ac:dyDescent="0.25">
      <c r="A9" s="10">
        <v>1</v>
      </c>
      <c r="B9" s="10" t="s">
        <v>13</v>
      </c>
      <c r="C9" s="10" t="s">
        <v>14</v>
      </c>
      <c r="D9" s="10" t="s">
        <v>15</v>
      </c>
      <c r="E9" s="12">
        <v>1.1000000000000001</v>
      </c>
      <c r="F9" s="13" t="s">
        <v>16</v>
      </c>
      <c r="G9" s="10">
        <v>0</v>
      </c>
      <c r="H9" s="10">
        <v>59.45</v>
      </c>
      <c r="I9" s="10">
        <v>0</v>
      </c>
      <c r="J9" s="11">
        <v>31.48</v>
      </c>
    </row>
    <row r="10" spans="1:10" s="2" customFormat="1" x14ac:dyDescent="0.25">
      <c r="A10" s="10">
        <v>2</v>
      </c>
      <c r="B10" s="10" t="s">
        <v>17</v>
      </c>
      <c r="C10" s="10" t="s">
        <v>18</v>
      </c>
      <c r="D10" s="10" t="s">
        <v>19</v>
      </c>
      <c r="E10" s="12">
        <v>1.1000000000000001</v>
      </c>
      <c r="F10" s="13" t="s">
        <v>16</v>
      </c>
      <c r="G10" s="10">
        <v>0</v>
      </c>
      <c r="H10" s="10">
        <v>61.57</v>
      </c>
      <c r="I10" s="10">
        <v>0</v>
      </c>
      <c r="J10" s="11">
        <v>32.25</v>
      </c>
    </row>
    <row r="11" spans="1:10" s="2" customFormat="1" x14ac:dyDescent="0.25">
      <c r="A11" s="10">
        <v>3</v>
      </c>
      <c r="B11" s="10" t="s">
        <v>20</v>
      </c>
      <c r="C11" s="10" t="s">
        <v>21</v>
      </c>
      <c r="D11" s="10" t="s">
        <v>22</v>
      </c>
      <c r="E11" s="12">
        <v>1</v>
      </c>
      <c r="F11" s="13" t="s">
        <v>23</v>
      </c>
      <c r="G11" s="10">
        <v>0</v>
      </c>
      <c r="H11" s="10">
        <v>61.58</v>
      </c>
      <c r="I11" s="10">
        <v>0</v>
      </c>
      <c r="J11" s="11">
        <v>32.9</v>
      </c>
    </row>
    <row r="12" spans="1:10" s="2" customFormat="1" x14ac:dyDescent="0.25">
      <c r="A12" s="10">
        <v>4</v>
      </c>
      <c r="B12" s="10" t="s">
        <v>13</v>
      </c>
      <c r="C12" s="10" t="s">
        <v>24</v>
      </c>
      <c r="D12" s="10" t="s">
        <v>25</v>
      </c>
      <c r="E12" s="12">
        <v>1</v>
      </c>
      <c r="F12" s="13" t="s">
        <v>16</v>
      </c>
      <c r="G12" s="10">
        <v>0</v>
      </c>
      <c r="H12" s="10">
        <v>64.47</v>
      </c>
      <c r="I12" s="10">
        <v>0</v>
      </c>
      <c r="J12" s="11">
        <v>33.409999999999997</v>
      </c>
    </row>
    <row r="13" spans="1:10" s="2" customFormat="1" x14ac:dyDescent="0.25">
      <c r="A13" s="10">
        <v>5</v>
      </c>
      <c r="B13" s="10" t="s">
        <v>26</v>
      </c>
      <c r="C13" s="10" t="s">
        <v>27</v>
      </c>
      <c r="D13" s="10" t="s">
        <v>28</v>
      </c>
      <c r="E13" s="12">
        <v>0.7</v>
      </c>
      <c r="F13" s="13" t="s">
        <v>29</v>
      </c>
      <c r="G13" s="10">
        <v>0</v>
      </c>
      <c r="H13" s="10">
        <v>60.62</v>
      </c>
      <c r="I13" s="10">
        <v>0</v>
      </c>
      <c r="J13" s="11">
        <v>36.090000000000003</v>
      </c>
    </row>
    <row r="14" spans="1:10" x14ac:dyDescent="0.25">
      <c r="A14" s="14">
        <v>6</v>
      </c>
      <c r="B14" s="14" t="s">
        <v>30</v>
      </c>
      <c r="C14" s="14" t="s">
        <v>31</v>
      </c>
      <c r="D14" s="14" t="s">
        <v>32</v>
      </c>
      <c r="E14" s="18">
        <v>0.8</v>
      </c>
      <c r="F14" s="19" t="s">
        <v>16</v>
      </c>
      <c r="G14" s="14">
        <v>0</v>
      </c>
      <c r="H14" s="14">
        <v>58.91</v>
      </c>
      <c r="I14" s="14">
        <v>0</v>
      </c>
      <c r="J14" s="15">
        <v>38.229999999999997</v>
      </c>
    </row>
    <row r="15" spans="1:10" x14ac:dyDescent="0.25">
      <c r="A15" s="14">
        <v>7</v>
      </c>
      <c r="B15" s="14" t="s">
        <v>17</v>
      </c>
      <c r="C15" s="14" t="s">
        <v>33</v>
      </c>
      <c r="D15" s="14" t="s">
        <v>34</v>
      </c>
      <c r="E15" s="18">
        <v>0.8</v>
      </c>
      <c r="F15" s="19" t="s">
        <v>16</v>
      </c>
      <c r="G15" s="14">
        <v>0</v>
      </c>
      <c r="H15" s="14">
        <v>66.569999999999993</v>
      </c>
      <c r="I15" s="14">
        <v>0</v>
      </c>
      <c r="J15" s="15">
        <v>41.92</v>
      </c>
    </row>
    <row r="16" spans="1:10" x14ac:dyDescent="0.25">
      <c r="A16" s="14">
        <v>8</v>
      </c>
      <c r="B16" s="14" t="s">
        <v>35</v>
      </c>
      <c r="C16" s="14" t="s">
        <v>36</v>
      </c>
      <c r="D16" s="14"/>
      <c r="E16" s="18">
        <v>0.8</v>
      </c>
      <c r="F16" s="19" t="s">
        <v>16</v>
      </c>
      <c r="G16" s="14">
        <v>0</v>
      </c>
      <c r="H16" s="14">
        <v>63.13</v>
      </c>
      <c r="I16" s="14">
        <v>4</v>
      </c>
      <c r="J16" s="15">
        <v>37.630000000000003</v>
      </c>
    </row>
    <row r="17" spans="1:10" x14ac:dyDescent="0.25">
      <c r="A17" s="14">
        <v>9</v>
      </c>
      <c r="B17" s="14" t="s">
        <v>37</v>
      </c>
      <c r="C17" s="14" t="s">
        <v>38</v>
      </c>
      <c r="D17" s="14" t="s">
        <v>39</v>
      </c>
      <c r="E17" s="18">
        <v>0.8</v>
      </c>
      <c r="F17" s="19" t="s">
        <v>16</v>
      </c>
      <c r="G17" s="14">
        <v>0</v>
      </c>
      <c r="H17" s="14">
        <v>58.67</v>
      </c>
      <c r="I17" s="14">
        <v>4</v>
      </c>
      <c r="J17" s="15">
        <v>44.58</v>
      </c>
    </row>
    <row r="18" spans="1:10" x14ac:dyDescent="0.25">
      <c r="A18" s="14">
        <v>10</v>
      </c>
      <c r="B18" s="14" t="s">
        <v>40</v>
      </c>
      <c r="C18" s="14" t="s">
        <v>41</v>
      </c>
      <c r="D18" s="14" t="s">
        <v>42</v>
      </c>
      <c r="E18" s="18">
        <v>0.6</v>
      </c>
      <c r="F18" s="19" t="s">
        <v>23</v>
      </c>
      <c r="G18" s="14">
        <v>0</v>
      </c>
      <c r="H18" s="14">
        <v>73.72</v>
      </c>
      <c r="I18" s="14">
        <v>4</v>
      </c>
      <c r="J18" s="15">
        <v>50.48</v>
      </c>
    </row>
    <row r="19" spans="1:10" x14ac:dyDescent="0.25">
      <c r="A19" s="14">
        <v>11</v>
      </c>
      <c r="B19" s="14" t="s">
        <v>43</v>
      </c>
      <c r="C19" s="14" t="s">
        <v>44</v>
      </c>
      <c r="D19" s="14" t="s">
        <v>45</v>
      </c>
      <c r="E19" s="18">
        <v>0.7</v>
      </c>
      <c r="F19" s="19" t="s">
        <v>23</v>
      </c>
      <c r="G19" s="14">
        <v>0</v>
      </c>
      <c r="H19" s="14">
        <v>63.69</v>
      </c>
      <c r="I19" s="14">
        <v>4</v>
      </c>
      <c r="J19" s="15">
        <v>52.3</v>
      </c>
    </row>
    <row r="20" spans="1:10" x14ac:dyDescent="0.25">
      <c r="A20" s="14">
        <v>12</v>
      </c>
      <c r="B20" s="14" t="s">
        <v>46</v>
      </c>
      <c r="C20" s="14" t="s">
        <v>47</v>
      </c>
      <c r="D20" s="14" t="s">
        <v>48</v>
      </c>
      <c r="E20" s="18">
        <v>0.7</v>
      </c>
      <c r="F20" s="19" t="s">
        <v>29</v>
      </c>
      <c r="G20" s="14">
        <v>0</v>
      </c>
      <c r="H20" s="14">
        <v>63.08</v>
      </c>
      <c r="I20" s="14" t="s">
        <v>49</v>
      </c>
      <c r="J20" s="15"/>
    </row>
    <row r="21" spans="1:10" x14ac:dyDescent="0.25">
      <c r="A21" s="14"/>
      <c r="B21" s="14" t="s">
        <v>50</v>
      </c>
      <c r="C21" s="14" t="s">
        <v>51</v>
      </c>
      <c r="D21" s="14" t="s">
        <v>52</v>
      </c>
      <c r="E21" s="18">
        <v>1</v>
      </c>
      <c r="F21" s="19" t="s">
        <v>16</v>
      </c>
      <c r="G21" s="14">
        <v>0</v>
      </c>
      <c r="H21" s="14">
        <v>63.81</v>
      </c>
      <c r="I21" s="14" t="s">
        <v>49</v>
      </c>
      <c r="J21" s="15"/>
    </row>
    <row r="22" spans="1:10" x14ac:dyDescent="0.25">
      <c r="A22" s="14">
        <v>14</v>
      </c>
      <c r="B22" s="14" t="s">
        <v>53</v>
      </c>
      <c r="C22" s="14" t="s">
        <v>54</v>
      </c>
      <c r="D22" s="14" t="s">
        <v>55</v>
      </c>
      <c r="E22" s="18">
        <v>0.9</v>
      </c>
      <c r="F22" s="19" t="s">
        <v>16</v>
      </c>
      <c r="G22" s="14">
        <v>4</v>
      </c>
      <c r="H22" s="14">
        <v>58.29</v>
      </c>
      <c r="I22" s="14"/>
      <c r="J22" s="15"/>
    </row>
    <row r="23" spans="1:10" x14ac:dyDescent="0.25">
      <c r="A23" s="14">
        <v>15</v>
      </c>
      <c r="B23" s="14" t="s">
        <v>26</v>
      </c>
      <c r="C23" s="14" t="s">
        <v>56</v>
      </c>
      <c r="D23" s="14"/>
      <c r="E23" s="18">
        <v>0.7</v>
      </c>
      <c r="F23" s="19" t="s">
        <v>23</v>
      </c>
      <c r="G23" s="14">
        <v>4</v>
      </c>
      <c r="H23" s="14">
        <v>75.86</v>
      </c>
      <c r="I23" s="14"/>
      <c r="J23" s="15"/>
    </row>
    <row r="24" spans="1:10" x14ac:dyDescent="0.25">
      <c r="A24" s="14">
        <v>16</v>
      </c>
      <c r="B24" s="14" t="s">
        <v>57</v>
      </c>
      <c r="C24" s="14" t="s">
        <v>58</v>
      </c>
      <c r="D24" s="14" t="s">
        <v>59</v>
      </c>
      <c r="E24" s="18">
        <v>0.8</v>
      </c>
      <c r="F24" s="19" t="s">
        <v>16</v>
      </c>
      <c r="G24" s="14">
        <v>4</v>
      </c>
      <c r="H24" s="14">
        <v>90.58</v>
      </c>
      <c r="I24" s="14"/>
      <c r="J24" s="15"/>
    </row>
    <row r="25" spans="1:10" x14ac:dyDescent="0.25">
      <c r="A25" s="14">
        <v>17</v>
      </c>
      <c r="B25" s="14" t="s">
        <v>60</v>
      </c>
      <c r="C25" s="14" t="s">
        <v>61</v>
      </c>
      <c r="D25" s="14" t="s">
        <v>62</v>
      </c>
      <c r="E25" s="18">
        <v>1.2</v>
      </c>
      <c r="F25" s="19" t="s">
        <v>23</v>
      </c>
      <c r="G25" s="14">
        <v>8</v>
      </c>
      <c r="H25" s="14">
        <v>77.400000000000006</v>
      </c>
      <c r="I25" s="14"/>
      <c r="J25" s="15"/>
    </row>
    <row r="26" spans="1:10" x14ac:dyDescent="0.25">
      <c r="A26" s="14">
        <v>18</v>
      </c>
      <c r="B26" s="14" t="s">
        <v>63</v>
      </c>
      <c r="C26" s="14" t="s">
        <v>64</v>
      </c>
      <c r="D26" s="14" t="s">
        <v>65</v>
      </c>
      <c r="E26" s="18">
        <v>1.1000000000000001</v>
      </c>
      <c r="F26" s="19" t="s">
        <v>23</v>
      </c>
      <c r="G26" s="14">
        <v>16</v>
      </c>
      <c r="H26" s="14">
        <v>66.599999999999994</v>
      </c>
      <c r="I26" s="14"/>
      <c r="J26" s="15"/>
    </row>
    <row r="27" spans="1:10" x14ac:dyDescent="0.25">
      <c r="A27" s="14" t="s">
        <v>66</v>
      </c>
      <c r="B27" s="14" t="s">
        <v>67</v>
      </c>
      <c r="C27" s="14" t="s">
        <v>68</v>
      </c>
      <c r="D27" s="14" t="s">
        <v>69</v>
      </c>
      <c r="E27" s="18">
        <v>0.7</v>
      </c>
      <c r="F27" s="19" t="s">
        <v>16</v>
      </c>
      <c r="G27" s="14" t="s">
        <v>70</v>
      </c>
      <c r="H27" s="14"/>
      <c r="I27" s="14"/>
      <c r="J27" s="15"/>
    </row>
    <row r="28" spans="1:10" x14ac:dyDescent="0.25">
      <c r="A28" s="14"/>
      <c r="B28" s="14" t="s">
        <v>71</v>
      </c>
      <c r="C28" s="14" t="s">
        <v>72</v>
      </c>
      <c r="D28" s="14"/>
      <c r="E28" s="18">
        <v>0.7</v>
      </c>
      <c r="F28" s="19" t="s">
        <v>16</v>
      </c>
      <c r="G28" s="14" t="s">
        <v>70</v>
      </c>
      <c r="H28" s="14"/>
      <c r="I28" s="14"/>
      <c r="J28" s="15"/>
    </row>
    <row r="29" spans="1:10" x14ac:dyDescent="0.25">
      <c r="A29" s="14"/>
      <c r="B29" s="14" t="s">
        <v>73</v>
      </c>
      <c r="C29" s="14" t="s">
        <v>74</v>
      </c>
      <c r="D29" s="14"/>
      <c r="E29" s="18">
        <v>0.4</v>
      </c>
      <c r="F29" s="19" t="s">
        <v>29</v>
      </c>
      <c r="G29" s="14" t="s">
        <v>70</v>
      </c>
      <c r="H29" s="14"/>
      <c r="I29" s="14"/>
      <c r="J29" s="15"/>
    </row>
    <row r="30" spans="1:10" x14ac:dyDescent="0.25">
      <c r="A30" s="17"/>
      <c r="B30" s="17" t="s">
        <v>75</v>
      </c>
      <c r="C30" s="17" t="s">
        <v>76</v>
      </c>
      <c r="D30" s="17"/>
      <c r="E30" s="20">
        <v>0.4</v>
      </c>
      <c r="F30" s="21" t="s">
        <v>29</v>
      </c>
      <c r="G30" s="17" t="s">
        <v>70</v>
      </c>
      <c r="H30" s="17"/>
      <c r="I30" s="17"/>
      <c r="J30" s="16"/>
    </row>
    <row r="32" spans="1:10" ht="14.4" x14ac:dyDescent="0.3">
      <c r="A32" s="3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9BD5-390D-4A6F-8AAF-1ADF2D56DAB9}">
  <dimension ref="A1:G30"/>
  <sheetViews>
    <sheetView workbookViewId="0"/>
  </sheetViews>
  <sheetFormatPr defaultRowHeight="14.4" x14ac:dyDescent="0.3"/>
  <cols>
    <col min="2" max="2" width="18.6640625" bestFit="1" customWidth="1"/>
    <col min="3" max="3" width="24" bestFit="1" customWidth="1"/>
    <col min="4" max="4" width="29.44140625" bestFit="1" customWidth="1"/>
    <col min="5" max="5" width="22.33203125" bestFit="1" customWidth="1"/>
    <col min="6" max="6" width="20.88671875" bestFit="1" customWidth="1"/>
  </cols>
  <sheetData>
    <row r="1" spans="1:7" x14ac:dyDescent="0.3">
      <c r="A1" s="23" t="s">
        <v>257</v>
      </c>
    </row>
    <row r="3" spans="1:7" x14ac:dyDescent="0.3">
      <c r="A3" s="6" t="s">
        <v>3</v>
      </c>
      <c r="B3" s="6" t="s">
        <v>4</v>
      </c>
      <c r="C3" s="6" t="s">
        <v>80</v>
      </c>
      <c r="D3" s="6" t="s">
        <v>6</v>
      </c>
      <c r="E3" s="8" t="s">
        <v>227</v>
      </c>
      <c r="F3" s="9" t="s">
        <v>228</v>
      </c>
      <c r="G3" s="6" t="s">
        <v>229</v>
      </c>
    </row>
    <row r="4" spans="1:7" x14ac:dyDescent="0.3">
      <c r="A4" s="10">
        <v>1</v>
      </c>
      <c r="B4" s="10" t="s">
        <v>84</v>
      </c>
      <c r="C4" s="10" t="s">
        <v>85</v>
      </c>
      <c r="D4" s="10" t="s">
        <v>86</v>
      </c>
      <c r="E4" s="12">
        <f>1*2</f>
        <v>2</v>
      </c>
      <c r="F4" s="13" t="s">
        <v>231</v>
      </c>
      <c r="G4" s="22">
        <f t="shared" ref="G4:G30" si="0">E4+F4</f>
        <v>4</v>
      </c>
    </row>
    <row r="5" spans="1:7" x14ac:dyDescent="0.3">
      <c r="A5" s="14">
        <v>2</v>
      </c>
      <c r="B5" s="14" t="s">
        <v>87</v>
      </c>
      <c r="C5" s="14" t="s">
        <v>88</v>
      </c>
      <c r="D5" s="14" t="s">
        <v>89</v>
      </c>
      <c r="E5" s="18">
        <f>3*2</f>
        <v>6</v>
      </c>
      <c r="F5" s="19" t="s">
        <v>244</v>
      </c>
      <c r="G5" s="24">
        <f t="shared" si="0"/>
        <v>9</v>
      </c>
    </row>
    <row r="6" spans="1:7" x14ac:dyDescent="0.3">
      <c r="A6" s="14">
        <v>3</v>
      </c>
      <c r="B6" s="14" t="s">
        <v>102</v>
      </c>
      <c r="C6" s="14" t="s">
        <v>103</v>
      </c>
      <c r="D6" s="14" t="s">
        <v>104</v>
      </c>
      <c r="E6" s="18">
        <f>5*2</f>
        <v>10</v>
      </c>
      <c r="F6" s="19" t="s">
        <v>234</v>
      </c>
      <c r="G6" s="24">
        <f t="shared" si="0"/>
        <v>18</v>
      </c>
    </row>
    <row r="7" spans="1:7" x14ac:dyDescent="0.3">
      <c r="A7" s="14">
        <v>4</v>
      </c>
      <c r="B7" s="14" t="s">
        <v>110</v>
      </c>
      <c r="C7" s="14" t="s">
        <v>111</v>
      </c>
      <c r="D7" s="14" t="s">
        <v>112</v>
      </c>
      <c r="E7" s="18">
        <f>4*2</f>
        <v>8</v>
      </c>
      <c r="F7" s="19" t="s">
        <v>247</v>
      </c>
      <c r="G7" s="24">
        <f t="shared" si="0"/>
        <v>19</v>
      </c>
    </row>
    <row r="8" spans="1:7" x14ac:dyDescent="0.3">
      <c r="A8" s="14">
        <v>5</v>
      </c>
      <c r="B8" s="14" t="s">
        <v>93</v>
      </c>
      <c r="C8" s="14" t="s">
        <v>94</v>
      </c>
      <c r="D8" s="14" t="s">
        <v>95</v>
      </c>
      <c r="E8" s="18">
        <f>8*2</f>
        <v>16</v>
      </c>
      <c r="F8" s="19" t="s">
        <v>245</v>
      </c>
      <c r="G8" s="24">
        <f t="shared" si="0"/>
        <v>21</v>
      </c>
    </row>
    <row r="9" spans="1:7" x14ac:dyDescent="0.3">
      <c r="A9" s="14">
        <v>6</v>
      </c>
      <c r="B9" s="14" t="s">
        <v>99</v>
      </c>
      <c r="C9" s="14" t="s">
        <v>135</v>
      </c>
      <c r="D9" s="14" t="s">
        <v>136</v>
      </c>
      <c r="E9" s="18">
        <f>2*2</f>
        <v>4</v>
      </c>
      <c r="F9" s="19" t="s">
        <v>250</v>
      </c>
      <c r="G9" s="24">
        <f t="shared" si="0"/>
        <v>25</v>
      </c>
    </row>
    <row r="10" spans="1:7" x14ac:dyDescent="0.3">
      <c r="A10" s="14">
        <v>7</v>
      </c>
      <c r="B10" s="14" t="s">
        <v>113</v>
      </c>
      <c r="C10" s="14" t="s">
        <v>114</v>
      </c>
      <c r="D10" s="14" t="s">
        <v>86</v>
      </c>
      <c r="E10" s="18">
        <f>7*2</f>
        <v>14</v>
      </c>
      <c r="F10" s="19" t="s">
        <v>236</v>
      </c>
      <c r="G10" s="24">
        <f t="shared" si="0"/>
        <v>26</v>
      </c>
    </row>
    <row r="11" spans="1:7" x14ac:dyDescent="0.3">
      <c r="A11" s="14">
        <v>8</v>
      </c>
      <c r="B11" s="14" t="s">
        <v>129</v>
      </c>
      <c r="C11" s="14" t="s">
        <v>130</v>
      </c>
      <c r="D11" s="14" t="s">
        <v>131</v>
      </c>
      <c r="E11" s="18">
        <f>6*2</f>
        <v>12</v>
      </c>
      <c r="F11" s="19" t="s">
        <v>249</v>
      </c>
      <c r="G11" s="24">
        <f t="shared" si="0"/>
        <v>31</v>
      </c>
    </row>
    <row r="12" spans="1:7" x14ac:dyDescent="0.3">
      <c r="A12" s="14">
        <v>9</v>
      </c>
      <c r="B12" s="14" t="s">
        <v>96</v>
      </c>
      <c r="C12" s="14" t="s">
        <v>97</v>
      </c>
      <c r="D12" s="14" t="s">
        <v>98</v>
      </c>
      <c r="E12" s="18">
        <f>13*2</f>
        <v>26</v>
      </c>
      <c r="F12" s="19" t="s">
        <v>233</v>
      </c>
      <c r="G12" s="24">
        <f t="shared" si="0"/>
        <v>32</v>
      </c>
    </row>
    <row r="13" spans="1:7" x14ac:dyDescent="0.3">
      <c r="A13" s="14">
        <v>10</v>
      </c>
      <c r="B13" s="14" t="s">
        <v>53</v>
      </c>
      <c r="C13" s="14" t="s">
        <v>81</v>
      </c>
      <c r="D13" s="14" t="s">
        <v>82</v>
      </c>
      <c r="E13" s="18">
        <f>16*2</f>
        <v>32</v>
      </c>
      <c r="F13" s="19" t="s">
        <v>230</v>
      </c>
      <c r="G13" s="24">
        <f t="shared" si="0"/>
        <v>33</v>
      </c>
    </row>
    <row r="14" spans="1:7" x14ac:dyDescent="0.3">
      <c r="A14" s="14">
        <v>11</v>
      </c>
      <c r="B14" s="14" t="s">
        <v>127</v>
      </c>
      <c r="C14" s="14" t="s">
        <v>128</v>
      </c>
      <c r="D14" s="14" t="s">
        <v>48</v>
      </c>
      <c r="E14" s="18">
        <f>10*2</f>
        <v>20</v>
      </c>
      <c r="F14" s="19" t="s">
        <v>238</v>
      </c>
      <c r="G14" s="24">
        <f t="shared" si="0"/>
        <v>38</v>
      </c>
    </row>
    <row r="15" spans="1:7" x14ac:dyDescent="0.3">
      <c r="A15" s="14">
        <v>12</v>
      </c>
      <c r="B15" s="14" t="s">
        <v>141</v>
      </c>
      <c r="C15" s="14" t="s">
        <v>142</v>
      </c>
      <c r="D15" s="14" t="s">
        <v>143</v>
      </c>
      <c r="E15" s="18">
        <f>9*2</f>
        <v>18</v>
      </c>
      <c r="F15" s="19" t="s">
        <v>240</v>
      </c>
      <c r="G15" s="24">
        <f t="shared" si="0"/>
        <v>42</v>
      </c>
    </row>
    <row r="16" spans="1:7" x14ac:dyDescent="0.3">
      <c r="A16" s="14">
        <v>13</v>
      </c>
      <c r="B16" s="14" t="s">
        <v>90</v>
      </c>
      <c r="C16" s="14" t="s">
        <v>91</v>
      </c>
      <c r="D16" s="14" t="s">
        <v>92</v>
      </c>
      <c r="E16" s="18">
        <f>19*2</f>
        <v>38</v>
      </c>
      <c r="F16" s="19" t="s">
        <v>232</v>
      </c>
      <c r="G16" s="24">
        <f t="shared" si="0"/>
        <v>42</v>
      </c>
    </row>
    <row r="17" spans="1:7" x14ac:dyDescent="0.3">
      <c r="A17" s="14">
        <v>14</v>
      </c>
      <c r="B17" s="14" t="s">
        <v>151</v>
      </c>
      <c r="C17" s="14" t="s">
        <v>152</v>
      </c>
      <c r="D17" s="14" t="s">
        <v>153</v>
      </c>
      <c r="E17" s="18">
        <f>11*2</f>
        <v>22</v>
      </c>
      <c r="F17" s="19" t="s">
        <v>242</v>
      </c>
      <c r="G17" s="24">
        <f t="shared" si="0"/>
        <v>50</v>
      </c>
    </row>
    <row r="18" spans="1:7" x14ac:dyDescent="0.3">
      <c r="A18" s="14">
        <v>15</v>
      </c>
      <c r="B18" s="14" t="s">
        <v>147</v>
      </c>
      <c r="C18" s="14" t="s">
        <v>148</v>
      </c>
      <c r="D18" s="14"/>
      <c r="E18" s="18">
        <f>12*2</f>
        <v>24</v>
      </c>
      <c r="F18" s="19" t="s">
        <v>241</v>
      </c>
      <c r="G18" s="24">
        <f t="shared" si="0"/>
        <v>50</v>
      </c>
    </row>
    <row r="19" spans="1:7" x14ac:dyDescent="0.3">
      <c r="A19" s="14">
        <v>16</v>
      </c>
      <c r="B19" s="14" t="s">
        <v>123</v>
      </c>
      <c r="C19" s="14" t="s">
        <v>124</v>
      </c>
      <c r="D19" s="14" t="s">
        <v>125</v>
      </c>
      <c r="E19" s="18">
        <f>20*2</f>
        <v>40</v>
      </c>
      <c r="F19" s="19" t="s">
        <v>237</v>
      </c>
      <c r="G19" s="24">
        <f t="shared" si="0"/>
        <v>56</v>
      </c>
    </row>
    <row r="20" spans="1:7" x14ac:dyDescent="0.3">
      <c r="A20" s="14">
        <v>17</v>
      </c>
      <c r="B20" s="14" t="s">
        <v>107</v>
      </c>
      <c r="C20" s="14" t="s">
        <v>108</v>
      </c>
      <c r="D20" s="14" t="s">
        <v>109</v>
      </c>
      <c r="E20" s="18">
        <f>23*2</f>
        <v>46</v>
      </c>
      <c r="F20" s="19" t="s">
        <v>235</v>
      </c>
      <c r="G20" s="24">
        <f t="shared" si="0"/>
        <v>56</v>
      </c>
    </row>
    <row r="21" spans="1:7" x14ac:dyDescent="0.3">
      <c r="A21" s="14">
        <v>18</v>
      </c>
      <c r="B21" s="14" t="s">
        <v>154</v>
      </c>
      <c r="C21" s="14" t="s">
        <v>155</v>
      </c>
      <c r="D21" s="14" t="s">
        <v>156</v>
      </c>
      <c r="E21" s="18">
        <f>14*2</f>
        <v>28</v>
      </c>
      <c r="F21" s="19" t="s">
        <v>253</v>
      </c>
      <c r="G21" s="24">
        <f t="shared" si="0"/>
        <v>57</v>
      </c>
    </row>
    <row r="22" spans="1:7" x14ac:dyDescent="0.3">
      <c r="A22" s="14">
        <v>19</v>
      </c>
      <c r="B22" s="14" t="s">
        <v>144</v>
      </c>
      <c r="C22" s="14" t="s">
        <v>145</v>
      </c>
      <c r="D22" s="14" t="s">
        <v>146</v>
      </c>
      <c r="E22" s="18">
        <f>18*2</f>
        <v>36</v>
      </c>
      <c r="F22" s="19" t="s">
        <v>252</v>
      </c>
      <c r="G22" s="24">
        <f t="shared" si="0"/>
        <v>61</v>
      </c>
    </row>
    <row r="23" spans="1:7" x14ac:dyDescent="0.3">
      <c r="A23" s="14">
        <v>20</v>
      </c>
      <c r="B23" s="14" t="s">
        <v>132</v>
      </c>
      <c r="C23" s="14" t="s">
        <v>133</v>
      </c>
      <c r="D23" s="14" t="s">
        <v>134</v>
      </c>
      <c r="E23" s="18">
        <f>21*2</f>
        <v>42</v>
      </c>
      <c r="F23" s="19" t="s">
        <v>239</v>
      </c>
      <c r="G23" s="24">
        <f t="shared" si="0"/>
        <v>62</v>
      </c>
    </row>
    <row r="24" spans="1:7" x14ac:dyDescent="0.3">
      <c r="A24" s="14">
        <v>21</v>
      </c>
      <c r="B24" s="14" t="s">
        <v>165</v>
      </c>
      <c r="C24" s="14" t="s">
        <v>166</v>
      </c>
      <c r="D24" s="14" t="s">
        <v>167</v>
      </c>
      <c r="E24" s="18">
        <f>15*2</f>
        <v>30</v>
      </c>
      <c r="F24" s="19" t="s">
        <v>255</v>
      </c>
      <c r="G24" s="24">
        <f t="shared" si="0"/>
        <v>63</v>
      </c>
    </row>
    <row r="25" spans="1:7" x14ac:dyDescent="0.3">
      <c r="A25" s="14">
        <v>22</v>
      </c>
      <c r="B25" s="14" t="s">
        <v>105</v>
      </c>
      <c r="C25" s="14" t="s">
        <v>106</v>
      </c>
      <c r="D25" s="14"/>
      <c r="E25" s="18">
        <f>27*2</f>
        <v>54</v>
      </c>
      <c r="F25" s="19" t="s">
        <v>246</v>
      </c>
      <c r="G25" s="24">
        <f t="shared" si="0"/>
        <v>63</v>
      </c>
    </row>
    <row r="26" spans="1:7" x14ac:dyDescent="0.3">
      <c r="A26" s="14">
        <v>23</v>
      </c>
      <c r="B26" s="14" t="s">
        <v>159</v>
      </c>
      <c r="C26" s="14" t="s">
        <v>160</v>
      </c>
      <c r="D26" s="14" t="s">
        <v>161</v>
      </c>
      <c r="E26" s="18">
        <f>17*2</f>
        <v>34</v>
      </c>
      <c r="F26" s="19" t="s">
        <v>254</v>
      </c>
      <c r="G26" s="24">
        <f t="shared" si="0"/>
        <v>65</v>
      </c>
    </row>
    <row r="27" spans="1:7" x14ac:dyDescent="0.3">
      <c r="A27" s="14">
        <v>24</v>
      </c>
      <c r="B27" s="14" t="s">
        <v>115</v>
      </c>
      <c r="C27" s="14" t="s">
        <v>116</v>
      </c>
      <c r="D27" s="14" t="s">
        <v>117</v>
      </c>
      <c r="E27" s="18">
        <f>26*2</f>
        <v>52</v>
      </c>
      <c r="F27" s="19" t="s">
        <v>248</v>
      </c>
      <c r="G27" s="24">
        <f t="shared" si="0"/>
        <v>65</v>
      </c>
    </row>
    <row r="28" spans="1:7" x14ac:dyDescent="0.3">
      <c r="A28" s="14">
        <v>25</v>
      </c>
      <c r="B28" s="14" t="s">
        <v>138</v>
      </c>
      <c r="C28" s="14" t="s">
        <v>139</v>
      </c>
      <c r="D28" s="14" t="s">
        <v>140</v>
      </c>
      <c r="E28" s="18">
        <f>22*2</f>
        <v>44</v>
      </c>
      <c r="F28" s="19" t="s">
        <v>251</v>
      </c>
      <c r="G28" s="24">
        <f t="shared" si="0"/>
        <v>67</v>
      </c>
    </row>
    <row r="29" spans="1:7" x14ac:dyDescent="0.3">
      <c r="A29" s="14">
        <v>26</v>
      </c>
      <c r="B29" s="14" t="s">
        <v>157</v>
      </c>
      <c r="C29" s="14" t="s">
        <v>158</v>
      </c>
      <c r="D29" s="14" t="s">
        <v>109</v>
      </c>
      <c r="E29" s="18">
        <f>24*2</f>
        <v>48</v>
      </c>
      <c r="F29" s="19" t="s">
        <v>243</v>
      </c>
      <c r="G29" s="24">
        <f t="shared" si="0"/>
        <v>78</v>
      </c>
    </row>
    <row r="30" spans="1:7" x14ac:dyDescent="0.3">
      <c r="A30" s="14">
        <v>27</v>
      </c>
      <c r="B30" s="14" t="s">
        <v>171</v>
      </c>
      <c r="C30" s="14" t="s">
        <v>172</v>
      </c>
      <c r="D30" s="14"/>
      <c r="E30" s="18">
        <f>25*2</f>
        <v>50</v>
      </c>
      <c r="F30" s="19" t="s">
        <v>256</v>
      </c>
      <c r="G30" s="24">
        <f t="shared" si="0"/>
        <v>85</v>
      </c>
    </row>
  </sheetData>
  <sortState xmlns:xlrd2="http://schemas.microsoft.com/office/spreadsheetml/2017/richdata2" ref="A4:G30">
    <sortCondition ref="G4:G3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6527-464C-46B2-B55E-47A1CE3527AB}">
  <dimension ref="A1:G17"/>
  <sheetViews>
    <sheetView workbookViewId="0">
      <selection activeCell="A2" sqref="A2"/>
    </sheetView>
  </sheetViews>
  <sheetFormatPr defaultRowHeight="14.4" x14ac:dyDescent="0.3"/>
  <cols>
    <col min="2" max="2" width="17.5546875" bestFit="1" customWidth="1"/>
    <col min="3" max="3" width="26.5546875" bestFit="1" customWidth="1"/>
    <col min="4" max="7" width="22" bestFit="1" customWidth="1"/>
  </cols>
  <sheetData>
    <row r="1" spans="1:7" x14ac:dyDescent="0.3">
      <c r="A1" s="23" t="s">
        <v>261</v>
      </c>
    </row>
    <row r="3" spans="1:7" x14ac:dyDescent="0.3">
      <c r="A3" s="6" t="s">
        <v>3</v>
      </c>
      <c r="B3" s="6" t="s">
        <v>4</v>
      </c>
      <c r="C3" s="6" t="s">
        <v>219</v>
      </c>
      <c r="D3" s="6" t="s">
        <v>6</v>
      </c>
      <c r="E3" s="6" t="s">
        <v>258</v>
      </c>
      <c r="F3" s="6" t="s">
        <v>259</v>
      </c>
      <c r="G3" s="6" t="s">
        <v>260</v>
      </c>
    </row>
    <row r="4" spans="1:7" x14ac:dyDescent="0.3">
      <c r="A4" s="10">
        <v>1</v>
      </c>
      <c r="B4" s="10" t="s">
        <v>17</v>
      </c>
      <c r="C4" s="10" t="s">
        <v>18</v>
      </c>
      <c r="D4" s="10" t="s">
        <v>19</v>
      </c>
      <c r="E4" s="10">
        <f>1*2</f>
        <v>2</v>
      </c>
      <c r="F4" s="10">
        <v>2</v>
      </c>
      <c r="G4" s="10">
        <f t="shared" ref="G4:G17" si="0">F4+E4</f>
        <v>4</v>
      </c>
    </row>
    <row r="5" spans="1:7" x14ac:dyDescent="0.3">
      <c r="A5" s="14">
        <v>2</v>
      </c>
      <c r="B5" s="14" t="s">
        <v>37</v>
      </c>
      <c r="C5" s="14" t="s">
        <v>38</v>
      </c>
      <c r="D5" s="14" t="s">
        <v>39</v>
      </c>
      <c r="E5" s="14">
        <f>2*2</f>
        <v>4</v>
      </c>
      <c r="F5" s="14">
        <v>7</v>
      </c>
      <c r="G5" s="14">
        <f t="shared" si="0"/>
        <v>11</v>
      </c>
    </row>
    <row r="6" spans="1:7" x14ac:dyDescent="0.3">
      <c r="A6" s="14">
        <v>3</v>
      </c>
      <c r="B6" s="14" t="s">
        <v>35</v>
      </c>
      <c r="C6" s="14" t="s">
        <v>36</v>
      </c>
      <c r="D6" s="14"/>
      <c r="E6" s="14">
        <f>5*2</f>
        <v>10</v>
      </c>
      <c r="F6" s="14">
        <v>6</v>
      </c>
      <c r="G6" s="14">
        <f t="shared" si="0"/>
        <v>16</v>
      </c>
    </row>
    <row r="7" spans="1:7" x14ac:dyDescent="0.3">
      <c r="A7" s="14">
        <v>4</v>
      </c>
      <c r="B7" s="14" t="s">
        <v>26</v>
      </c>
      <c r="C7" s="14" t="s">
        <v>27</v>
      </c>
      <c r="D7" s="14" t="s">
        <v>28</v>
      </c>
      <c r="E7" s="14">
        <f>6*2</f>
        <v>12</v>
      </c>
      <c r="F7" s="14">
        <v>4</v>
      </c>
      <c r="G7" s="14">
        <f t="shared" si="0"/>
        <v>16</v>
      </c>
    </row>
    <row r="8" spans="1:7" x14ac:dyDescent="0.3">
      <c r="A8" s="14">
        <v>5</v>
      </c>
      <c r="B8" s="14" t="s">
        <v>57</v>
      </c>
      <c r="C8" s="14" t="s">
        <v>58</v>
      </c>
      <c r="D8" s="14" t="s">
        <v>59</v>
      </c>
      <c r="E8" s="14">
        <f>3*2</f>
        <v>6</v>
      </c>
      <c r="F8" s="14">
        <v>11</v>
      </c>
      <c r="G8" s="14">
        <f t="shared" si="0"/>
        <v>17</v>
      </c>
    </row>
    <row r="9" spans="1:7" x14ac:dyDescent="0.3">
      <c r="A9" s="14">
        <v>6</v>
      </c>
      <c r="B9" s="14" t="s">
        <v>46</v>
      </c>
      <c r="C9" s="14" t="s">
        <v>47</v>
      </c>
      <c r="D9" s="14" t="s">
        <v>48</v>
      </c>
      <c r="E9" s="14">
        <f>4*2</f>
        <v>8</v>
      </c>
      <c r="F9" s="14">
        <v>9</v>
      </c>
      <c r="G9" s="14">
        <f t="shared" si="0"/>
        <v>17</v>
      </c>
    </row>
    <row r="10" spans="1:7" x14ac:dyDescent="0.3">
      <c r="A10" s="14">
        <v>7</v>
      </c>
      <c r="B10" s="14" t="s">
        <v>20</v>
      </c>
      <c r="C10" s="14" t="s">
        <v>21</v>
      </c>
      <c r="D10" s="14" t="s">
        <v>22</v>
      </c>
      <c r="E10" s="14">
        <f>8*2</f>
        <v>16</v>
      </c>
      <c r="F10" s="14">
        <v>3</v>
      </c>
      <c r="G10" s="14">
        <f t="shared" si="0"/>
        <v>19</v>
      </c>
    </row>
    <row r="11" spans="1:7" x14ac:dyDescent="0.3">
      <c r="A11" s="14">
        <v>8</v>
      </c>
      <c r="B11" s="14" t="s">
        <v>43</v>
      </c>
      <c r="C11" s="14" t="s">
        <v>44</v>
      </c>
      <c r="D11" s="14" t="s">
        <v>45</v>
      </c>
      <c r="E11" s="14">
        <f>7*2</f>
        <v>14</v>
      </c>
      <c r="F11" s="14">
        <v>8</v>
      </c>
      <c r="G11" s="14">
        <f t="shared" si="0"/>
        <v>22</v>
      </c>
    </row>
    <row r="12" spans="1:7" x14ac:dyDescent="0.3">
      <c r="A12" s="14">
        <v>9</v>
      </c>
      <c r="B12" s="14" t="s">
        <v>50</v>
      </c>
      <c r="C12" s="14" t="s">
        <v>51</v>
      </c>
      <c r="D12" s="14" t="s">
        <v>52</v>
      </c>
      <c r="E12" s="14">
        <f>9*2</f>
        <v>18</v>
      </c>
      <c r="F12" s="14">
        <v>9</v>
      </c>
      <c r="G12" s="14">
        <f t="shared" si="0"/>
        <v>27</v>
      </c>
    </row>
    <row r="13" spans="1:7" x14ac:dyDescent="0.3">
      <c r="A13" s="14">
        <v>10</v>
      </c>
      <c r="B13" s="14" t="s">
        <v>13</v>
      </c>
      <c r="C13" s="14" t="s">
        <v>14</v>
      </c>
      <c r="D13" s="14" t="s">
        <v>15</v>
      </c>
      <c r="E13" s="14">
        <f>14*2</f>
        <v>28</v>
      </c>
      <c r="F13" s="14">
        <v>1</v>
      </c>
      <c r="G13" s="14">
        <f t="shared" si="0"/>
        <v>29</v>
      </c>
    </row>
    <row r="14" spans="1:7" x14ac:dyDescent="0.3">
      <c r="A14" s="14">
        <v>11</v>
      </c>
      <c r="B14" s="14" t="s">
        <v>30</v>
      </c>
      <c r="C14" s="14" t="s">
        <v>31</v>
      </c>
      <c r="D14" s="14" t="s">
        <v>32</v>
      </c>
      <c r="E14" s="14">
        <f>13*2</f>
        <v>26</v>
      </c>
      <c r="F14" s="14">
        <v>5</v>
      </c>
      <c r="G14" s="14">
        <f t="shared" si="0"/>
        <v>31</v>
      </c>
    </row>
    <row r="15" spans="1:7" x14ac:dyDescent="0.3">
      <c r="A15" s="14">
        <v>12</v>
      </c>
      <c r="B15" s="14" t="s">
        <v>60</v>
      </c>
      <c r="C15" s="14" t="s">
        <v>61</v>
      </c>
      <c r="D15" s="14" t="s">
        <v>62</v>
      </c>
      <c r="E15" s="14">
        <f>10*2</f>
        <v>20</v>
      </c>
      <c r="F15" s="14">
        <v>12</v>
      </c>
      <c r="G15" s="14">
        <f t="shared" si="0"/>
        <v>32</v>
      </c>
    </row>
    <row r="16" spans="1:7" x14ac:dyDescent="0.3">
      <c r="A16" s="14">
        <v>13</v>
      </c>
      <c r="B16" s="14" t="s">
        <v>53</v>
      </c>
      <c r="C16" s="14" t="s">
        <v>54</v>
      </c>
      <c r="D16" s="14" t="s">
        <v>55</v>
      </c>
      <c r="E16" s="14">
        <f>11*2</f>
        <v>22</v>
      </c>
      <c r="F16" s="14">
        <v>10</v>
      </c>
      <c r="G16" s="14">
        <f t="shared" si="0"/>
        <v>32</v>
      </c>
    </row>
    <row r="17" spans="1:7" x14ac:dyDescent="0.3">
      <c r="A17" s="17">
        <v>14</v>
      </c>
      <c r="B17" s="17" t="s">
        <v>63</v>
      </c>
      <c r="C17" s="17" t="s">
        <v>64</v>
      </c>
      <c r="D17" s="17" t="s">
        <v>65</v>
      </c>
      <c r="E17" s="17">
        <f>12*2</f>
        <v>24</v>
      </c>
      <c r="F17" s="17">
        <v>13</v>
      </c>
      <c r="G17" s="17">
        <f t="shared" si="0"/>
        <v>37</v>
      </c>
    </row>
  </sheetData>
  <sortState xmlns:xlrd2="http://schemas.microsoft.com/office/spreadsheetml/2017/richdata2" ref="A4:G17">
    <sortCondition ref="G4:G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B67E-87C1-4C00-B459-5535D6D7649C}">
  <dimension ref="A1:J63"/>
  <sheetViews>
    <sheetView workbookViewId="0">
      <selection activeCell="A3" sqref="A3"/>
    </sheetView>
  </sheetViews>
  <sheetFormatPr defaultColWidth="8.88671875" defaultRowHeight="13.8" x14ac:dyDescent="0.25"/>
  <cols>
    <col min="1" max="1" width="9.33203125" style="1" customWidth="1"/>
    <col min="2" max="4" width="30.6640625" style="1" customWidth="1"/>
    <col min="5" max="5" width="9.33203125" style="4" customWidth="1"/>
    <col min="6" max="6" width="9.33203125" style="5" customWidth="1"/>
    <col min="7" max="10" width="9.33203125" style="1" customWidth="1"/>
    <col min="11" max="16384" width="8.88671875" style="1"/>
  </cols>
  <sheetData>
    <row r="1" spans="1:10" x14ac:dyDescent="0.25">
      <c r="A1" s="2" t="s">
        <v>262</v>
      </c>
    </row>
    <row r="2" spans="1:10" ht="14.4" x14ac:dyDescent="0.3">
      <c r="A2" s="3" t="s">
        <v>78</v>
      </c>
    </row>
    <row r="3" spans="1:10" ht="14.4" x14ac:dyDescent="0.3">
      <c r="A3"/>
    </row>
    <row r="4" spans="1:10" ht="14.4" x14ac:dyDescent="0.3">
      <c r="A4" s="3" t="s">
        <v>1</v>
      </c>
    </row>
    <row r="5" spans="1:10" ht="14.4" x14ac:dyDescent="0.3">
      <c r="A5" s="3" t="s">
        <v>79</v>
      </c>
    </row>
    <row r="8" spans="1:10" x14ac:dyDescent="0.25">
      <c r="A8" s="6" t="s">
        <v>3</v>
      </c>
      <c r="B8" s="6" t="s">
        <v>4</v>
      </c>
      <c r="C8" s="6" t="s">
        <v>80</v>
      </c>
      <c r="D8" s="6" t="s">
        <v>6</v>
      </c>
      <c r="E8" s="8" t="s">
        <v>7</v>
      </c>
      <c r="F8" s="9" t="s">
        <v>8</v>
      </c>
      <c r="G8" s="6" t="s">
        <v>9</v>
      </c>
      <c r="H8" s="6" t="s">
        <v>10</v>
      </c>
      <c r="I8" s="6" t="s">
        <v>11</v>
      </c>
      <c r="J8" s="7" t="s">
        <v>12</v>
      </c>
    </row>
    <row r="9" spans="1:10" s="2" customFormat="1" x14ac:dyDescent="0.25">
      <c r="A9" s="10">
        <v>1</v>
      </c>
      <c r="B9" s="10" t="s">
        <v>53</v>
      </c>
      <c r="C9" s="10" t="s">
        <v>81</v>
      </c>
      <c r="D9" s="10" t="s">
        <v>82</v>
      </c>
      <c r="E9" s="12">
        <v>1</v>
      </c>
      <c r="F9" s="13" t="s">
        <v>83</v>
      </c>
      <c r="G9" s="10">
        <v>0</v>
      </c>
      <c r="H9" s="10">
        <v>56.93</v>
      </c>
      <c r="I9" s="10">
        <v>0</v>
      </c>
      <c r="J9" s="11">
        <v>32.97</v>
      </c>
    </row>
    <row r="10" spans="1:10" s="2" customFormat="1" x14ac:dyDescent="0.25">
      <c r="A10" s="10">
        <v>2</v>
      </c>
      <c r="B10" s="10" t="s">
        <v>84</v>
      </c>
      <c r="C10" s="10" t="s">
        <v>85</v>
      </c>
      <c r="D10" s="10" t="s">
        <v>86</v>
      </c>
      <c r="E10" s="12">
        <v>1.1000000000000001</v>
      </c>
      <c r="F10" s="13" t="s">
        <v>83</v>
      </c>
      <c r="G10" s="10">
        <v>0</v>
      </c>
      <c r="H10" s="10">
        <v>61.76</v>
      </c>
      <c r="I10" s="10">
        <v>0</v>
      </c>
      <c r="J10" s="11">
        <v>33.130000000000003</v>
      </c>
    </row>
    <row r="11" spans="1:10" s="2" customFormat="1" x14ac:dyDescent="0.25">
      <c r="A11" s="10">
        <v>3</v>
      </c>
      <c r="B11" s="10" t="s">
        <v>87</v>
      </c>
      <c r="C11" s="10" t="s">
        <v>88</v>
      </c>
      <c r="D11" s="10" t="s">
        <v>89</v>
      </c>
      <c r="E11" s="12">
        <v>1.3</v>
      </c>
      <c r="F11" s="13" t="s">
        <v>83</v>
      </c>
      <c r="G11" s="10">
        <v>0</v>
      </c>
      <c r="H11" s="10">
        <v>61.14</v>
      </c>
      <c r="I11" s="10">
        <v>0</v>
      </c>
      <c r="J11" s="11">
        <v>37.86</v>
      </c>
    </row>
    <row r="12" spans="1:10" s="2" customFormat="1" x14ac:dyDescent="0.25">
      <c r="A12" s="10">
        <v>4</v>
      </c>
      <c r="B12" s="10" t="s">
        <v>90</v>
      </c>
      <c r="C12" s="10" t="s">
        <v>91</v>
      </c>
      <c r="D12" s="10" t="s">
        <v>92</v>
      </c>
      <c r="E12" s="12">
        <v>1</v>
      </c>
      <c r="F12" s="13" t="s">
        <v>83</v>
      </c>
      <c r="G12" s="10">
        <v>0</v>
      </c>
      <c r="H12" s="10">
        <v>62.61</v>
      </c>
      <c r="I12" s="10">
        <v>0</v>
      </c>
      <c r="J12" s="11">
        <v>38.6</v>
      </c>
    </row>
    <row r="13" spans="1:10" s="2" customFormat="1" x14ac:dyDescent="0.25">
      <c r="A13" s="10">
        <v>5</v>
      </c>
      <c r="B13" s="10" t="s">
        <v>93</v>
      </c>
      <c r="C13" s="10" t="s">
        <v>94</v>
      </c>
      <c r="D13" s="10" t="s">
        <v>95</v>
      </c>
      <c r="E13" s="12">
        <v>1</v>
      </c>
      <c r="F13" s="13" t="s">
        <v>83</v>
      </c>
      <c r="G13" s="10">
        <v>0</v>
      </c>
      <c r="H13" s="10">
        <v>63.25</v>
      </c>
      <c r="I13" s="10">
        <v>0</v>
      </c>
      <c r="J13" s="11">
        <v>40.18</v>
      </c>
    </row>
    <row r="14" spans="1:10" s="2" customFormat="1" x14ac:dyDescent="0.25">
      <c r="A14" s="10">
        <v>6</v>
      </c>
      <c r="B14" s="10" t="s">
        <v>96</v>
      </c>
      <c r="C14" s="10" t="s">
        <v>97</v>
      </c>
      <c r="D14" s="10" t="s">
        <v>98</v>
      </c>
      <c r="E14" s="12">
        <v>1</v>
      </c>
      <c r="F14" s="13" t="s">
        <v>83</v>
      </c>
      <c r="G14" s="10">
        <v>0</v>
      </c>
      <c r="H14" s="10">
        <v>69.48</v>
      </c>
      <c r="I14" s="10">
        <v>0</v>
      </c>
      <c r="J14" s="11">
        <v>46.63</v>
      </c>
    </row>
    <row r="15" spans="1:10" s="2" customFormat="1" x14ac:dyDescent="0.25">
      <c r="A15" s="10">
        <v>7</v>
      </c>
      <c r="B15" s="10" t="s">
        <v>99</v>
      </c>
      <c r="C15" s="10" t="s">
        <v>100</v>
      </c>
      <c r="D15" s="10" t="s">
        <v>101</v>
      </c>
      <c r="E15" s="12">
        <v>1</v>
      </c>
      <c r="F15" s="13" t="s">
        <v>83</v>
      </c>
      <c r="G15" s="10">
        <v>0</v>
      </c>
      <c r="H15" s="10">
        <v>66.48</v>
      </c>
      <c r="I15" s="10">
        <v>0</v>
      </c>
      <c r="J15" s="11">
        <v>51.43</v>
      </c>
    </row>
    <row r="16" spans="1:10" s="2" customFormat="1" x14ac:dyDescent="0.25">
      <c r="A16" s="10">
        <v>8</v>
      </c>
      <c r="B16" s="10" t="s">
        <v>102</v>
      </c>
      <c r="C16" s="10" t="s">
        <v>103</v>
      </c>
      <c r="D16" s="10" t="s">
        <v>104</v>
      </c>
      <c r="E16" s="12">
        <v>1.1000000000000001</v>
      </c>
      <c r="F16" s="13" t="s">
        <v>83</v>
      </c>
      <c r="G16" s="10">
        <v>0</v>
      </c>
      <c r="H16" s="10">
        <v>62.64</v>
      </c>
      <c r="I16" s="10">
        <v>4</v>
      </c>
      <c r="J16" s="11">
        <v>33.81</v>
      </c>
    </row>
    <row r="17" spans="1:10" s="2" customFormat="1" x14ac:dyDescent="0.25">
      <c r="A17" s="10">
        <v>9</v>
      </c>
      <c r="B17" s="10" t="s">
        <v>105</v>
      </c>
      <c r="C17" s="10" t="s">
        <v>106</v>
      </c>
      <c r="D17" s="10"/>
      <c r="E17" s="12">
        <v>1</v>
      </c>
      <c r="F17" s="13" t="s">
        <v>83</v>
      </c>
      <c r="G17" s="10">
        <v>0</v>
      </c>
      <c r="H17" s="10">
        <v>62.6</v>
      </c>
      <c r="I17" s="10">
        <v>4</v>
      </c>
      <c r="J17" s="11">
        <v>36.619999999999997</v>
      </c>
    </row>
    <row r="18" spans="1:10" s="2" customFormat="1" x14ac:dyDescent="0.25">
      <c r="A18" s="10">
        <v>10</v>
      </c>
      <c r="B18" s="10" t="s">
        <v>107</v>
      </c>
      <c r="C18" s="10" t="s">
        <v>108</v>
      </c>
      <c r="D18" s="10" t="s">
        <v>109</v>
      </c>
      <c r="E18" s="12">
        <v>1.2</v>
      </c>
      <c r="F18" s="13" t="s">
        <v>83</v>
      </c>
      <c r="G18" s="10">
        <v>0</v>
      </c>
      <c r="H18" s="10">
        <v>64.459999999999994</v>
      </c>
      <c r="I18" s="10">
        <v>4</v>
      </c>
      <c r="J18" s="11">
        <v>36.93</v>
      </c>
    </row>
    <row r="19" spans="1:10" x14ac:dyDescent="0.25">
      <c r="A19" s="14">
        <v>11</v>
      </c>
      <c r="B19" s="14" t="s">
        <v>110</v>
      </c>
      <c r="C19" s="14" t="s">
        <v>111</v>
      </c>
      <c r="D19" s="14" t="s">
        <v>112</v>
      </c>
      <c r="E19" s="18">
        <v>1</v>
      </c>
      <c r="F19" s="19" t="s">
        <v>83</v>
      </c>
      <c r="G19" s="14">
        <v>0</v>
      </c>
      <c r="H19" s="14">
        <v>62.58</v>
      </c>
      <c r="I19" s="14">
        <v>4</v>
      </c>
      <c r="J19" s="15">
        <v>38.299999999999997</v>
      </c>
    </row>
    <row r="20" spans="1:10" x14ac:dyDescent="0.25">
      <c r="A20" s="14">
        <v>12</v>
      </c>
      <c r="B20" s="14" t="s">
        <v>113</v>
      </c>
      <c r="C20" s="14" t="s">
        <v>114</v>
      </c>
      <c r="D20" s="14" t="s">
        <v>86</v>
      </c>
      <c r="E20" s="18">
        <v>1.1000000000000001</v>
      </c>
      <c r="F20" s="19" t="s">
        <v>83</v>
      </c>
      <c r="G20" s="14">
        <v>0</v>
      </c>
      <c r="H20" s="14">
        <v>57.06</v>
      </c>
      <c r="I20" s="14">
        <v>4</v>
      </c>
      <c r="J20" s="15">
        <v>43.02</v>
      </c>
    </row>
    <row r="21" spans="1:10" x14ac:dyDescent="0.25">
      <c r="A21" s="14">
        <v>13</v>
      </c>
      <c r="B21" s="14" t="s">
        <v>115</v>
      </c>
      <c r="C21" s="14" t="s">
        <v>116</v>
      </c>
      <c r="D21" s="14" t="s">
        <v>117</v>
      </c>
      <c r="E21" s="18">
        <v>1</v>
      </c>
      <c r="F21" s="19" t="s">
        <v>83</v>
      </c>
      <c r="G21" s="14">
        <v>0</v>
      </c>
      <c r="H21" s="14">
        <v>59.79</v>
      </c>
      <c r="I21" s="14">
        <v>4</v>
      </c>
      <c r="J21" s="15">
        <v>43.12</v>
      </c>
    </row>
    <row r="22" spans="1:10" x14ac:dyDescent="0.25">
      <c r="A22" s="14">
        <v>14</v>
      </c>
      <c r="B22" s="14" t="s">
        <v>118</v>
      </c>
      <c r="C22" s="14" t="s">
        <v>119</v>
      </c>
      <c r="D22" s="14" t="s">
        <v>120</v>
      </c>
      <c r="E22" s="18">
        <v>1</v>
      </c>
      <c r="F22" s="19" t="s">
        <v>83</v>
      </c>
      <c r="G22" s="14">
        <v>0</v>
      </c>
      <c r="H22" s="14">
        <v>73.81</v>
      </c>
      <c r="I22" s="14">
        <v>4</v>
      </c>
      <c r="J22" s="15">
        <v>43.88</v>
      </c>
    </row>
    <row r="23" spans="1:10" x14ac:dyDescent="0.25">
      <c r="A23" s="14">
        <v>15</v>
      </c>
      <c r="B23" s="14" t="s">
        <v>99</v>
      </c>
      <c r="C23" s="14" t="s">
        <v>121</v>
      </c>
      <c r="D23" s="14" t="s">
        <v>122</v>
      </c>
      <c r="E23" s="18">
        <v>1</v>
      </c>
      <c r="F23" s="19" t="s">
        <v>83</v>
      </c>
      <c r="G23" s="14">
        <v>0</v>
      </c>
      <c r="H23" s="14">
        <v>66.09</v>
      </c>
      <c r="I23" s="14">
        <v>4</v>
      </c>
      <c r="J23" s="15">
        <v>55.62</v>
      </c>
    </row>
    <row r="24" spans="1:10" x14ac:dyDescent="0.25">
      <c r="A24" s="14">
        <v>16</v>
      </c>
      <c r="B24" s="14" t="s">
        <v>123</v>
      </c>
      <c r="C24" s="14" t="s">
        <v>124</v>
      </c>
      <c r="D24" s="14" t="s">
        <v>125</v>
      </c>
      <c r="E24" s="18">
        <v>1</v>
      </c>
      <c r="F24" s="19" t="s">
        <v>83</v>
      </c>
      <c r="G24" s="14">
        <v>0</v>
      </c>
      <c r="H24" s="14">
        <v>62.26</v>
      </c>
      <c r="I24" s="14">
        <v>8</v>
      </c>
      <c r="J24" s="15">
        <v>53.38</v>
      </c>
    </row>
    <row r="25" spans="1:10" x14ac:dyDescent="0.25">
      <c r="A25" s="14">
        <v>17</v>
      </c>
      <c r="B25" s="14" t="s">
        <v>87</v>
      </c>
      <c r="C25" s="14" t="s">
        <v>126</v>
      </c>
      <c r="D25" s="14" t="s">
        <v>120</v>
      </c>
      <c r="E25" s="18">
        <v>1.2</v>
      </c>
      <c r="F25" s="19" t="s">
        <v>83</v>
      </c>
      <c r="G25" s="14">
        <v>0</v>
      </c>
      <c r="H25" s="14">
        <v>60.44</v>
      </c>
      <c r="I25" s="14">
        <v>12</v>
      </c>
      <c r="J25" s="15">
        <v>36.200000000000003</v>
      </c>
    </row>
    <row r="26" spans="1:10" x14ac:dyDescent="0.25">
      <c r="A26" s="14">
        <v>18</v>
      </c>
      <c r="B26" s="14" t="s">
        <v>127</v>
      </c>
      <c r="C26" s="14" t="s">
        <v>128</v>
      </c>
      <c r="D26" s="14" t="s">
        <v>48</v>
      </c>
      <c r="E26" s="18">
        <v>1.1000000000000001</v>
      </c>
      <c r="F26" s="19" t="s">
        <v>83</v>
      </c>
      <c r="G26" s="14">
        <v>0</v>
      </c>
      <c r="H26" s="14">
        <v>59.71</v>
      </c>
      <c r="I26" s="14" t="s">
        <v>49</v>
      </c>
      <c r="J26" s="15"/>
    </row>
    <row r="27" spans="1:10" x14ac:dyDescent="0.25">
      <c r="A27" s="14">
        <v>19</v>
      </c>
      <c r="B27" s="14" t="s">
        <v>129</v>
      </c>
      <c r="C27" s="14" t="s">
        <v>130</v>
      </c>
      <c r="D27" s="14" t="s">
        <v>131</v>
      </c>
      <c r="E27" s="18">
        <v>1.1000000000000001</v>
      </c>
      <c r="F27" s="19" t="s">
        <v>83</v>
      </c>
      <c r="G27" s="14">
        <v>4</v>
      </c>
      <c r="H27" s="14">
        <v>57.02</v>
      </c>
      <c r="I27" s="14"/>
      <c r="J27" s="15"/>
    </row>
    <row r="28" spans="1:10" x14ac:dyDescent="0.25">
      <c r="A28" s="14">
        <v>20</v>
      </c>
      <c r="B28" s="14" t="s">
        <v>132</v>
      </c>
      <c r="C28" s="14" t="s">
        <v>133</v>
      </c>
      <c r="D28" s="14" t="s">
        <v>134</v>
      </c>
      <c r="E28" s="18">
        <v>1.3</v>
      </c>
      <c r="F28" s="19" t="s">
        <v>83</v>
      </c>
      <c r="G28" s="14">
        <v>4</v>
      </c>
      <c r="H28" s="14">
        <v>59.6</v>
      </c>
      <c r="I28" s="14"/>
      <c r="J28" s="15"/>
    </row>
    <row r="29" spans="1:10" x14ac:dyDescent="0.25">
      <c r="A29" s="14">
        <v>21</v>
      </c>
      <c r="B29" s="14" t="s">
        <v>99</v>
      </c>
      <c r="C29" s="14" t="s">
        <v>135</v>
      </c>
      <c r="D29" s="14" t="s">
        <v>136</v>
      </c>
      <c r="E29" s="18">
        <v>1.2</v>
      </c>
      <c r="F29" s="19" t="s">
        <v>83</v>
      </c>
      <c r="G29" s="14">
        <v>4</v>
      </c>
      <c r="H29" s="14">
        <v>59.81</v>
      </c>
      <c r="I29" s="14"/>
      <c r="J29" s="15"/>
    </row>
    <row r="30" spans="1:10" x14ac:dyDescent="0.25">
      <c r="A30" s="14">
        <v>22</v>
      </c>
      <c r="B30" s="14" t="s">
        <v>129</v>
      </c>
      <c r="C30" s="14" t="s">
        <v>137</v>
      </c>
      <c r="D30" s="14"/>
      <c r="E30" s="18">
        <v>0.8</v>
      </c>
      <c r="F30" s="19" t="s">
        <v>83</v>
      </c>
      <c r="G30" s="14">
        <v>4</v>
      </c>
      <c r="H30" s="14">
        <v>60.39</v>
      </c>
      <c r="I30" s="14"/>
      <c r="J30" s="15"/>
    </row>
    <row r="31" spans="1:10" x14ac:dyDescent="0.25">
      <c r="A31" s="14">
        <v>23</v>
      </c>
      <c r="B31" s="14" t="s">
        <v>138</v>
      </c>
      <c r="C31" s="14" t="s">
        <v>139</v>
      </c>
      <c r="D31" s="14" t="s">
        <v>140</v>
      </c>
      <c r="E31" s="18">
        <v>1.1000000000000001</v>
      </c>
      <c r="F31" s="19" t="s">
        <v>83</v>
      </c>
      <c r="G31" s="14">
        <v>4</v>
      </c>
      <c r="H31" s="14">
        <v>65.83</v>
      </c>
      <c r="I31" s="14"/>
      <c r="J31" s="15"/>
    </row>
    <row r="32" spans="1:10" x14ac:dyDescent="0.25">
      <c r="A32" s="14">
        <v>24</v>
      </c>
      <c r="B32" s="14" t="s">
        <v>141</v>
      </c>
      <c r="C32" s="14" t="s">
        <v>142</v>
      </c>
      <c r="D32" s="14" t="s">
        <v>143</v>
      </c>
      <c r="E32" s="18">
        <v>1.3</v>
      </c>
      <c r="F32" s="19" t="s">
        <v>83</v>
      </c>
      <c r="G32" s="14">
        <v>4</v>
      </c>
      <c r="H32" s="14">
        <v>69.61</v>
      </c>
      <c r="I32" s="14"/>
      <c r="J32" s="15"/>
    </row>
    <row r="33" spans="1:10" x14ac:dyDescent="0.25">
      <c r="A33" s="14">
        <v>25</v>
      </c>
      <c r="B33" s="14" t="s">
        <v>144</v>
      </c>
      <c r="C33" s="14" t="s">
        <v>145</v>
      </c>
      <c r="D33" s="14" t="s">
        <v>146</v>
      </c>
      <c r="E33" s="18">
        <v>0.8</v>
      </c>
      <c r="F33" s="19" t="s">
        <v>83</v>
      </c>
      <c r="G33" s="14">
        <v>4</v>
      </c>
      <c r="H33" s="14">
        <v>78.59</v>
      </c>
      <c r="I33" s="14"/>
      <c r="J33" s="15"/>
    </row>
    <row r="34" spans="1:10" x14ac:dyDescent="0.25">
      <c r="A34" s="14">
        <v>26</v>
      </c>
      <c r="B34" s="14" t="s">
        <v>147</v>
      </c>
      <c r="C34" s="14" t="s">
        <v>148</v>
      </c>
      <c r="D34" s="14"/>
      <c r="E34" s="18">
        <v>1.1000000000000001</v>
      </c>
      <c r="F34" s="19" t="s">
        <v>83</v>
      </c>
      <c r="G34" s="14">
        <v>8</v>
      </c>
      <c r="H34" s="14">
        <v>55.25</v>
      </c>
      <c r="I34" s="14"/>
      <c r="J34" s="15"/>
    </row>
    <row r="35" spans="1:10" x14ac:dyDescent="0.25">
      <c r="A35" s="14">
        <v>27</v>
      </c>
      <c r="B35" s="14" t="s">
        <v>93</v>
      </c>
      <c r="C35" s="14" t="s">
        <v>149</v>
      </c>
      <c r="D35" s="14" t="s">
        <v>150</v>
      </c>
      <c r="E35" s="18">
        <v>1.1000000000000001</v>
      </c>
      <c r="F35" s="19" t="s">
        <v>83</v>
      </c>
      <c r="G35" s="14">
        <v>8</v>
      </c>
      <c r="H35" s="14">
        <v>57.38</v>
      </c>
      <c r="I35" s="14"/>
      <c r="J35" s="15"/>
    </row>
    <row r="36" spans="1:10" x14ac:dyDescent="0.25">
      <c r="A36" s="14">
        <v>28</v>
      </c>
      <c r="B36" s="14" t="s">
        <v>151</v>
      </c>
      <c r="C36" s="14" t="s">
        <v>152</v>
      </c>
      <c r="D36" s="14" t="s">
        <v>153</v>
      </c>
      <c r="E36" s="18">
        <v>1.3</v>
      </c>
      <c r="F36" s="19" t="s">
        <v>83</v>
      </c>
      <c r="G36" s="14">
        <v>8</v>
      </c>
      <c r="H36" s="14">
        <v>61.1</v>
      </c>
      <c r="I36" s="14"/>
      <c r="J36" s="15"/>
    </row>
    <row r="37" spans="1:10" x14ac:dyDescent="0.25">
      <c r="A37" s="14">
        <v>29</v>
      </c>
      <c r="B37" s="14" t="s">
        <v>154</v>
      </c>
      <c r="C37" s="14" t="s">
        <v>155</v>
      </c>
      <c r="D37" s="14" t="s">
        <v>156</v>
      </c>
      <c r="E37" s="18">
        <v>1.1000000000000001</v>
      </c>
      <c r="F37" s="19" t="s">
        <v>83</v>
      </c>
      <c r="G37" s="14">
        <v>8</v>
      </c>
      <c r="H37" s="14">
        <v>61.86</v>
      </c>
      <c r="I37" s="14"/>
      <c r="J37" s="15"/>
    </row>
    <row r="38" spans="1:10" x14ac:dyDescent="0.25">
      <c r="A38" s="14">
        <v>30</v>
      </c>
      <c r="B38" s="14" t="s">
        <v>157</v>
      </c>
      <c r="C38" s="14" t="s">
        <v>158</v>
      </c>
      <c r="D38" s="14" t="s">
        <v>109</v>
      </c>
      <c r="E38" s="18">
        <v>1.2</v>
      </c>
      <c r="F38" s="19" t="s">
        <v>83</v>
      </c>
      <c r="G38" s="14">
        <v>8</v>
      </c>
      <c r="H38" s="14">
        <v>66.98</v>
      </c>
      <c r="I38" s="14"/>
      <c r="J38" s="15"/>
    </row>
    <row r="39" spans="1:10" x14ac:dyDescent="0.25">
      <c r="A39" s="14">
        <v>31</v>
      </c>
      <c r="B39" s="14" t="s">
        <v>159</v>
      </c>
      <c r="C39" s="14" t="s">
        <v>160</v>
      </c>
      <c r="D39" s="14" t="s">
        <v>161</v>
      </c>
      <c r="E39" s="18">
        <v>0.9</v>
      </c>
      <c r="F39" s="19" t="s">
        <v>83</v>
      </c>
      <c r="G39" s="14">
        <v>8</v>
      </c>
      <c r="H39" s="14">
        <v>67.09</v>
      </c>
      <c r="I39" s="14"/>
      <c r="J39" s="15"/>
    </row>
    <row r="40" spans="1:10" x14ac:dyDescent="0.25">
      <c r="A40" s="14">
        <v>32</v>
      </c>
      <c r="B40" s="14" t="s">
        <v>162</v>
      </c>
      <c r="C40" s="14" t="s">
        <v>163</v>
      </c>
      <c r="D40" s="14" t="s">
        <v>164</v>
      </c>
      <c r="E40" s="18">
        <v>1.1000000000000001</v>
      </c>
      <c r="F40" s="19" t="s">
        <v>83</v>
      </c>
      <c r="G40" s="14">
        <v>8</v>
      </c>
      <c r="H40" s="14">
        <v>71.2</v>
      </c>
      <c r="I40" s="14"/>
      <c r="J40" s="15"/>
    </row>
    <row r="41" spans="1:10" x14ac:dyDescent="0.25">
      <c r="A41" s="14">
        <v>33</v>
      </c>
      <c r="B41" s="14" t="s">
        <v>165</v>
      </c>
      <c r="C41" s="14" t="s">
        <v>166</v>
      </c>
      <c r="D41" s="14" t="s">
        <v>167</v>
      </c>
      <c r="E41" s="18">
        <v>1.1000000000000001</v>
      </c>
      <c r="F41" s="19" t="s">
        <v>83</v>
      </c>
      <c r="G41" s="14">
        <v>8</v>
      </c>
      <c r="H41" s="14">
        <v>77.2</v>
      </c>
      <c r="I41" s="14"/>
      <c r="J41" s="15"/>
    </row>
    <row r="42" spans="1:10" x14ac:dyDescent="0.25">
      <c r="A42" s="14">
        <v>34</v>
      </c>
      <c r="B42" s="14" t="s">
        <v>168</v>
      </c>
      <c r="C42" s="14" t="s">
        <v>169</v>
      </c>
      <c r="D42" s="14" t="s">
        <v>170</v>
      </c>
      <c r="E42" s="18">
        <v>1.1000000000000001</v>
      </c>
      <c r="F42" s="19" t="s">
        <v>83</v>
      </c>
      <c r="G42" s="14">
        <v>8</v>
      </c>
      <c r="H42" s="14">
        <v>89.09</v>
      </c>
      <c r="I42" s="14"/>
      <c r="J42" s="15"/>
    </row>
    <row r="43" spans="1:10" x14ac:dyDescent="0.25">
      <c r="A43" s="14">
        <v>35</v>
      </c>
      <c r="B43" s="14" t="s">
        <v>171</v>
      </c>
      <c r="C43" s="14" t="s">
        <v>172</v>
      </c>
      <c r="D43" s="14"/>
      <c r="E43" s="18">
        <v>1</v>
      </c>
      <c r="F43" s="19" t="s">
        <v>83</v>
      </c>
      <c r="G43" s="14">
        <v>8</v>
      </c>
      <c r="H43" s="14">
        <v>91.79</v>
      </c>
      <c r="I43" s="14"/>
      <c r="J43" s="15"/>
    </row>
    <row r="44" spans="1:10" x14ac:dyDescent="0.25">
      <c r="A44" s="14">
        <v>36</v>
      </c>
      <c r="B44" s="14" t="s">
        <v>173</v>
      </c>
      <c r="C44" s="14" t="s">
        <v>174</v>
      </c>
      <c r="D44" s="14" t="s">
        <v>175</v>
      </c>
      <c r="E44" s="18">
        <v>1.1000000000000001</v>
      </c>
      <c r="F44" s="19" t="s">
        <v>83</v>
      </c>
      <c r="G44" s="14">
        <v>12</v>
      </c>
      <c r="H44" s="14">
        <v>64.180000000000007</v>
      </c>
      <c r="I44" s="14"/>
      <c r="J44" s="15"/>
    </row>
    <row r="45" spans="1:10" x14ac:dyDescent="0.25">
      <c r="A45" s="14">
        <v>37</v>
      </c>
      <c r="B45" s="14" t="s">
        <v>176</v>
      </c>
      <c r="C45" s="14" t="s">
        <v>177</v>
      </c>
      <c r="D45" s="14" t="s">
        <v>178</v>
      </c>
      <c r="E45" s="18">
        <v>1.2</v>
      </c>
      <c r="F45" s="19" t="s">
        <v>83</v>
      </c>
      <c r="G45" s="14">
        <v>12</v>
      </c>
      <c r="H45" s="14">
        <v>80.55</v>
      </c>
      <c r="I45" s="14"/>
      <c r="J45" s="15"/>
    </row>
    <row r="46" spans="1:10" x14ac:dyDescent="0.25">
      <c r="A46" s="14">
        <v>38</v>
      </c>
      <c r="B46" s="14" t="s">
        <v>179</v>
      </c>
      <c r="C46" s="14" t="s">
        <v>180</v>
      </c>
      <c r="D46" s="14" t="s">
        <v>22</v>
      </c>
      <c r="E46" s="18">
        <v>0.8</v>
      </c>
      <c r="F46" s="19" t="s">
        <v>83</v>
      </c>
      <c r="G46" s="14">
        <v>12</v>
      </c>
      <c r="H46" s="14">
        <v>88.53</v>
      </c>
      <c r="I46" s="14"/>
      <c r="J46" s="15"/>
    </row>
    <row r="47" spans="1:10" x14ac:dyDescent="0.25">
      <c r="A47" s="14" t="s">
        <v>66</v>
      </c>
      <c r="B47" s="14" t="s">
        <v>181</v>
      </c>
      <c r="C47" s="14" t="s">
        <v>182</v>
      </c>
      <c r="D47" s="14" t="s">
        <v>183</v>
      </c>
      <c r="E47" s="18">
        <v>1.1000000000000001</v>
      </c>
      <c r="F47" s="19" t="s">
        <v>83</v>
      </c>
      <c r="G47" s="14" t="s">
        <v>49</v>
      </c>
      <c r="H47" s="14"/>
      <c r="I47" s="14"/>
      <c r="J47" s="15"/>
    </row>
    <row r="48" spans="1:10" x14ac:dyDescent="0.25">
      <c r="A48" s="14"/>
      <c r="B48" s="14" t="s">
        <v>184</v>
      </c>
      <c r="C48" s="14" t="s">
        <v>185</v>
      </c>
      <c r="D48" s="14" t="s">
        <v>186</v>
      </c>
      <c r="E48" s="18">
        <v>1.1000000000000001</v>
      </c>
      <c r="F48" s="19" t="s">
        <v>83</v>
      </c>
      <c r="G48" s="14" t="s">
        <v>187</v>
      </c>
      <c r="H48" s="14"/>
      <c r="I48" s="14"/>
      <c r="J48" s="15"/>
    </row>
    <row r="49" spans="1:10" x14ac:dyDescent="0.25">
      <c r="A49" s="14"/>
      <c r="B49" s="14" t="s">
        <v>188</v>
      </c>
      <c r="C49" s="14" t="s">
        <v>189</v>
      </c>
      <c r="D49" s="14" t="s">
        <v>190</v>
      </c>
      <c r="E49" s="18">
        <v>1.1000000000000001</v>
      </c>
      <c r="F49" s="19" t="s">
        <v>83</v>
      </c>
      <c r="G49" s="14" t="s">
        <v>70</v>
      </c>
      <c r="H49" s="14"/>
      <c r="I49" s="14"/>
      <c r="J49" s="15"/>
    </row>
    <row r="50" spans="1:10" x14ac:dyDescent="0.25">
      <c r="A50" s="14"/>
      <c r="B50" s="14" t="s">
        <v>191</v>
      </c>
      <c r="C50" s="14" t="s">
        <v>192</v>
      </c>
      <c r="D50" s="14"/>
      <c r="E50" s="18">
        <v>0.8</v>
      </c>
      <c r="F50" s="19" t="s">
        <v>83</v>
      </c>
      <c r="G50" s="14" t="s">
        <v>70</v>
      </c>
      <c r="H50" s="14"/>
      <c r="I50" s="14"/>
      <c r="J50" s="15"/>
    </row>
    <row r="51" spans="1:10" x14ac:dyDescent="0.25">
      <c r="A51" s="14"/>
      <c r="B51" s="14" t="s">
        <v>193</v>
      </c>
      <c r="C51" s="14" t="s">
        <v>194</v>
      </c>
      <c r="D51" s="14"/>
      <c r="E51" s="18">
        <v>0.6</v>
      </c>
      <c r="F51" s="19" t="s">
        <v>83</v>
      </c>
      <c r="G51" s="14" t="s">
        <v>70</v>
      </c>
      <c r="H51" s="14"/>
      <c r="I51" s="14"/>
      <c r="J51" s="15"/>
    </row>
    <row r="52" spans="1:10" x14ac:dyDescent="0.25">
      <c r="A52" s="14"/>
      <c r="B52" s="14" t="s">
        <v>195</v>
      </c>
      <c r="C52" s="14" t="s">
        <v>196</v>
      </c>
      <c r="D52" s="14" t="s">
        <v>197</v>
      </c>
      <c r="E52" s="18">
        <v>0.6</v>
      </c>
      <c r="F52" s="19" t="s">
        <v>83</v>
      </c>
      <c r="G52" s="14" t="s">
        <v>70</v>
      </c>
      <c r="H52" s="14"/>
      <c r="I52" s="14"/>
      <c r="J52" s="15"/>
    </row>
    <row r="53" spans="1:10" x14ac:dyDescent="0.25">
      <c r="A53" s="14"/>
      <c r="B53" s="14" t="s">
        <v>198</v>
      </c>
      <c r="C53" s="14" t="s">
        <v>199</v>
      </c>
      <c r="D53" s="14"/>
      <c r="E53" s="18">
        <v>0.6</v>
      </c>
      <c r="F53" s="19" t="s">
        <v>83</v>
      </c>
      <c r="G53" s="14" t="s">
        <v>70</v>
      </c>
      <c r="H53" s="14"/>
      <c r="I53" s="14"/>
      <c r="J53" s="15"/>
    </row>
    <row r="54" spans="1:10" x14ac:dyDescent="0.25">
      <c r="A54" s="14"/>
      <c r="B54" s="14" t="s">
        <v>188</v>
      </c>
      <c r="C54" s="14" t="s">
        <v>200</v>
      </c>
      <c r="D54" s="14" t="s">
        <v>201</v>
      </c>
      <c r="E54" s="18">
        <v>1</v>
      </c>
      <c r="F54" s="19" t="s">
        <v>83</v>
      </c>
      <c r="G54" s="14" t="s">
        <v>70</v>
      </c>
      <c r="H54" s="14"/>
      <c r="I54" s="14"/>
      <c r="J54" s="15"/>
    </row>
    <row r="55" spans="1:10" x14ac:dyDescent="0.25">
      <c r="A55" s="14"/>
      <c r="B55" s="14" t="s">
        <v>202</v>
      </c>
      <c r="C55" s="14" t="s">
        <v>203</v>
      </c>
      <c r="D55" s="14" t="s">
        <v>161</v>
      </c>
      <c r="E55" s="18">
        <v>1</v>
      </c>
      <c r="F55" s="19" t="s">
        <v>83</v>
      </c>
      <c r="G55" s="14" t="s">
        <v>70</v>
      </c>
      <c r="H55" s="14"/>
      <c r="I55" s="14"/>
      <c r="J55" s="15"/>
    </row>
    <row r="56" spans="1:10" x14ac:dyDescent="0.25">
      <c r="A56" s="14"/>
      <c r="B56" s="14" t="s">
        <v>204</v>
      </c>
      <c r="C56" s="14" t="s">
        <v>205</v>
      </c>
      <c r="D56" s="14" t="s">
        <v>206</v>
      </c>
      <c r="E56" s="18">
        <v>0.8</v>
      </c>
      <c r="F56" s="19" t="s">
        <v>83</v>
      </c>
      <c r="G56" s="14" t="s">
        <v>70</v>
      </c>
      <c r="H56" s="14"/>
      <c r="I56" s="14"/>
      <c r="J56" s="15"/>
    </row>
    <row r="57" spans="1:10" x14ac:dyDescent="0.25">
      <c r="A57" s="14"/>
      <c r="B57" s="14" t="s">
        <v>207</v>
      </c>
      <c r="C57" s="14" t="s">
        <v>208</v>
      </c>
      <c r="D57" s="14"/>
      <c r="E57" s="18">
        <v>0.6</v>
      </c>
      <c r="F57" s="19" t="s">
        <v>83</v>
      </c>
      <c r="G57" s="14" t="s">
        <v>70</v>
      </c>
      <c r="H57" s="14"/>
      <c r="I57" s="14"/>
      <c r="J57" s="15"/>
    </row>
    <row r="58" spans="1:10" x14ac:dyDescent="0.25">
      <c r="A58" s="14"/>
      <c r="B58" s="14" t="s">
        <v>209</v>
      </c>
      <c r="C58" s="14" t="s">
        <v>210</v>
      </c>
      <c r="D58" s="14"/>
      <c r="E58" s="18">
        <v>0.6</v>
      </c>
      <c r="F58" s="19" t="s">
        <v>83</v>
      </c>
      <c r="G58" s="14" t="s">
        <v>70</v>
      </c>
      <c r="H58" s="14"/>
      <c r="I58" s="14"/>
      <c r="J58" s="15"/>
    </row>
    <row r="59" spans="1:10" x14ac:dyDescent="0.25">
      <c r="A59" s="14"/>
      <c r="B59" s="14" t="s">
        <v>211</v>
      </c>
      <c r="C59" s="14" t="s">
        <v>212</v>
      </c>
      <c r="D59" s="14"/>
      <c r="E59" s="18">
        <v>0.7</v>
      </c>
      <c r="F59" s="19" t="s">
        <v>83</v>
      </c>
      <c r="G59" s="14" t="s">
        <v>70</v>
      </c>
      <c r="H59" s="14"/>
      <c r="I59" s="14"/>
      <c r="J59" s="15"/>
    </row>
    <row r="60" spans="1:10" x14ac:dyDescent="0.25">
      <c r="A60" s="14"/>
      <c r="B60" s="14" t="s">
        <v>213</v>
      </c>
      <c r="C60" s="14" t="s">
        <v>214</v>
      </c>
      <c r="D60" s="14" t="s">
        <v>215</v>
      </c>
      <c r="E60" s="18">
        <v>0.9</v>
      </c>
      <c r="F60" s="19" t="s">
        <v>83</v>
      </c>
      <c r="G60" s="14" t="s">
        <v>70</v>
      </c>
      <c r="H60" s="14"/>
      <c r="I60" s="14"/>
      <c r="J60" s="15"/>
    </row>
    <row r="61" spans="1:10" x14ac:dyDescent="0.25">
      <c r="A61" s="17"/>
      <c r="B61" s="17" t="s">
        <v>195</v>
      </c>
      <c r="C61" s="17" t="s">
        <v>216</v>
      </c>
      <c r="D61" s="17" t="s">
        <v>190</v>
      </c>
      <c r="E61" s="20">
        <v>1</v>
      </c>
      <c r="F61" s="21" t="s">
        <v>83</v>
      </c>
      <c r="G61" s="17"/>
      <c r="H61" s="17"/>
      <c r="I61" s="17"/>
      <c r="J61" s="16"/>
    </row>
    <row r="63" spans="1:10" ht="14.4" x14ac:dyDescent="0.3">
      <c r="A63" s="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461E-3591-4971-91D8-39FE47988238}">
  <dimension ref="A1:L21"/>
  <sheetViews>
    <sheetView workbookViewId="0">
      <selection activeCell="A3" sqref="A3"/>
    </sheetView>
  </sheetViews>
  <sheetFormatPr defaultColWidth="8.88671875" defaultRowHeight="13.8" x14ac:dyDescent="0.25"/>
  <cols>
    <col min="1" max="1" width="9.33203125" style="1" customWidth="1"/>
    <col min="2" max="4" width="30.6640625" style="1" customWidth="1"/>
    <col min="5" max="5" width="9.33203125" style="4" customWidth="1"/>
    <col min="6" max="6" width="9.33203125" style="5" customWidth="1"/>
    <col min="7" max="16384" width="8.88671875" style="1"/>
  </cols>
  <sheetData>
    <row r="1" spans="1:12" x14ac:dyDescent="0.25">
      <c r="A1" s="2" t="s">
        <v>262</v>
      </c>
    </row>
    <row r="2" spans="1:12" ht="14.4" x14ac:dyDescent="0.3">
      <c r="A2" s="3" t="s">
        <v>217</v>
      </c>
    </row>
    <row r="3" spans="1:12" ht="14.4" x14ac:dyDescent="0.3">
      <c r="A3"/>
    </row>
    <row r="4" spans="1:12" ht="14.4" x14ac:dyDescent="0.3">
      <c r="A4" s="3" t="s">
        <v>1</v>
      </c>
    </row>
    <row r="5" spans="1:12" ht="14.4" x14ac:dyDescent="0.3">
      <c r="A5" s="3" t="s">
        <v>218</v>
      </c>
    </row>
    <row r="7" spans="1:12" x14ac:dyDescent="0.25">
      <c r="A7" s="6" t="s">
        <v>3</v>
      </c>
      <c r="B7" s="6" t="s">
        <v>4</v>
      </c>
      <c r="C7" s="6" t="s">
        <v>219</v>
      </c>
      <c r="D7" s="6" t="s">
        <v>6</v>
      </c>
      <c r="E7" s="8" t="s">
        <v>7</v>
      </c>
      <c r="F7" s="9" t="s">
        <v>8</v>
      </c>
      <c r="G7" s="6" t="s">
        <v>221</v>
      </c>
      <c r="H7" s="6" t="s">
        <v>10</v>
      </c>
      <c r="I7" s="6" t="s">
        <v>222</v>
      </c>
      <c r="J7" s="7" t="s">
        <v>12</v>
      </c>
    </row>
    <row r="8" spans="1:12" x14ac:dyDescent="0.25">
      <c r="A8" s="10">
        <v>1</v>
      </c>
      <c r="B8" s="10" t="s">
        <v>17</v>
      </c>
      <c r="C8" s="10" t="s">
        <v>18</v>
      </c>
      <c r="D8" s="10" t="s">
        <v>19</v>
      </c>
      <c r="E8" s="12">
        <v>1.1000000000000001</v>
      </c>
      <c r="F8" s="13" t="s">
        <v>16</v>
      </c>
      <c r="G8" s="10">
        <v>21</v>
      </c>
      <c r="H8" s="10">
        <v>34.19</v>
      </c>
      <c r="I8" s="10">
        <v>20</v>
      </c>
      <c r="J8" s="11">
        <v>16.690000000000001</v>
      </c>
      <c r="K8" s="2"/>
      <c r="L8" s="2"/>
    </row>
    <row r="9" spans="1:12" x14ac:dyDescent="0.25">
      <c r="A9" s="10">
        <v>2</v>
      </c>
      <c r="B9" s="10" t="s">
        <v>37</v>
      </c>
      <c r="C9" s="10" t="s">
        <v>38</v>
      </c>
      <c r="D9" s="10" t="s">
        <v>39</v>
      </c>
      <c r="E9" s="12">
        <v>0.8</v>
      </c>
      <c r="F9" s="13" t="s">
        <v>16</v>
      </c>
      <c r="G9" s="10">
        <v>21</v>
      </c>
      <c r="H9" s="10">
        <v>35.29</v>
      </c>
      <c r="I9" s="10">
        <v>20</v>
      </c>
      <c r="J9" s="11">
        <v>19.59</v>
      </c>
      <c r="K9" s="2"/>
      <c r="L9" s="2"/>
    </row>
    <row r="10" spans="1:12" x14ac:dyDescent="0.25">
      <c r="A10" s="10">
        <v>3</v>
      </c>
      <c r="B10" s="10" t="s">
        <v>57</v>
      </c>
      <c r="C10" s="10" t="s">
        <v>58</v>
      </c>
      <c r="D10" s="10" t="s">
        <v>59</v>
      </c>
      <c r="E10" s="12">
        <v>0.8</v>
      </c>
      <c r="F10" s="13" t="s">
        <v>16</v>
      </c>
      <c r="G10" s="10">
        <v>21</v>
      </c>
      <c r="H10" s="10">
        <v>35.83</v>
      </c>
      <c r="I10" s="10">
        <v>20</v>
      </c>
      <c r="J10" s="11">
        <v>22.59</v>
      </c>
      <c r="K10" s="2"/>
      <c r="L10" s="2"/>
    </row>
    <row r="11" spans="1:12" x14ac:dyDescent="0.25">
      <c r="A11" s="10">
        <v>4</v>
      </c>
      <c r="B11" s="10" t="s">
        <v>46</v>
      </c>
      <c r="C11" s="10" t="s">
        <v>47</v>
      </c>
      <c r="D11" s="10" t="s">
        <v>48</v>
      </c>
      <c r="E11" s="12">
        <v>0.7</v>
      </c>
      <c r="F11" s="13" t="s">
        <v>29</v>
      </c>
      <c r="G11" s="10">
        <v>21</v>
      </c>
      <c r="H11" s="10">
        <v>33.340000000000003</v>
      </c>
      <c r="I11" s="10">
        <v>20</v>
      </c>
      <c r="J11" s="11">
        <v>23.45</v>
      </c>
      <c r="K11" s="2"/>
      <c r="L11" s="2"/>
    </row>
    <row r="12" spans="1:12" x14ac:dyDescent="0.25">
      <c r="A12" s="14">
        <v>5</v>
      </c>
      <c r="B12" s="14" t="s">
        <v>35</v>
      </c>
      <c r="C12" s="14" t="s">
        <v>36</v>
      </c>
      <c r="D12" s="14"/>
      <c r="E12" s="18">
        <v>0.8</v>
      </c>
      <c r="F12" s="19" t="s">
        <v>16</v>
      </c>
      <c r="G12" s="14">
        <v>21</v>
      </c>
      <c r="H12" s="14">
        <v>37.96</v>
      </c>
      <c r="I12" s="14">
        <v>20</v>
      </c>
      <c r="J12" s="15">
        <v>24.41</v>
      </c>
    </row>
    <row r="13" spans="1:12" x14ac:dyDescent="0.25">
      <c r="A13" s="14">
        <v>6</v>
      </c>
      <c r="B13" s="14" t="s">
        <v>26</v>
      </c>
      <c r="C13" s="14" t="s">
        <v>27</v>
      </c>
      <c r="D13" s="14" t="s">
        <v>28</v>
      </c>
      <c r="E13" s="18">
        <v>0.7</v>
      </c>
      <c r="F13" s="19" t="s">
        <v>29</v>
      </c>
      <c r="G13" s="14">
        <v>21</v>
      </c>
      <c r="H13" s="14">
        <v>34.979999999999997</v>
      </c>
      <c r="I13" s="14">
        <v>19</v>
      </c>
      <c r="J13" s="15">
        <v>21.32</v>
      </c>
    </row>
    <row r="14" spans="1:12" x14ac:dyDescent="0.25">
      <c r="A14" s="14">
        <v>7</v>
      </c>
      <c r="B14" s="14" t="s">
        <v>43</v>
      </c>
      <c r="C14" s="14" t="s">
        <v>44</v>
      </c>
      <c r="D14" s="14" t="s">
        <v>45</v>
      </c>
      <c r="E14" s="18">
        <v>0.7</v>
      </c>
      <c r="F14" s="19" t="s">
        <v>23</v>
      </c>
      <c r="G14" s="14">
        <v>21</v>
      </c>
      <c r="H14" s="14">
        <v>34.64</v>
      </c>
      <c r="I14" s="14">
        <v>18</v>
      </c>
      <c r="J14" s="15">
        <v>24.69</v>
      </c>
    </row>
    <row r="15" spans="1:12" x14ac:dyDescent="0.25">
      <c r="A15" s="14">
        <v>8</v>
      </c>
      <c r="B15" s="14" t="s">
        <v>20</v>
      </c>
      <c r="C15" s="14" t="s">
        <v>21</v>
      </c>
      <c r="D15" s="14" t="s">
        <v>22</v>
      </c>
      <c r="E15" s="18">
        <v>1</v>
      </c>
      <c r="F15" s="19" t="s">
        <v>23</v>
      </c>
      <c r="G15" s="14">
        <v>21</v>
      </c>
      <c r="H15" s="14">
        <v>33.380000000000003</v>
      </c>
      <c r="I15" s="14">
        <v>12</v>
      </c>
      <c r="J15" s="15">
        <v>21.36</v>
      </c>
    </row>
    <row r="16" spans="1:12" x14ac:dyDescent="0.25">
      <c r="A16" s="14">
        <v>9</v>
      </c>
      <c r="B16" s="14" t="s">
        <v>50</v>
      </c>
      <c r="C16" s="14" t="s">
        <v>51</v>
      </c>
      <c r="D16" s="14" t="s">
        <v>52</v>
      </c>
      <c r="E16" s="18">
        <v>1</v>
      </c>
      <c r="F16" s="19" t="s">
        <v>16</v>
      </c>
      <c r="G16" s="14">
        <v>21</v>
      </c>
      <c r="H16" s="14">
        <v>37.18</v>
      </c>
      <c r="I16" s="14">
        <v>2</v>
      </c>
      <c r="J16" s="15">
        <v>18.22</v>
      </c>
    </row>
    <row r="17" spans="1:10" x14ac:dyDescent="0.25">
      <c r="A17" s="14">
        <v>10</v>
      </c>
      <c r="B17" s="14" t="s">
        <v>60</v>
      </c>
      <c r="C17" s="14" t="s">
        <v>61</v>
      </c>
      <c r="D17" s="14" t="s">
        <v>62</v>
      </c>
      <c r="E17" s="18">
        <v>1.2</v>
      </c>
      <c r="F17" s="19" t="s">
        <v>23</v>
      </c>
      <c r="G17" s="14">
        <v>20</v>
      </c>
      <c r="H17" s="14">
        <v>33.69</v>
      </c>
      <c r="I17" s="14"/>
      <c r="J17" s="15"/>
    </row>
    <row r="18" spans="1:10" x14ac:dyDescent="0.25">
      <c r="A18" s="14">
        <v>11</v>
      </c>
      <c r="B18" s="14" t="s">
        <v>53</v>
      </c>
      <c r="C18" s="14" t="s">
        <v>54</v>
      </c>
      <c r="D18" s="14" t="s">
        <v>55</v>
      </c>
      <c r="E18" s="18">
        <v>0.9</v>
      </c>
      <c r="F18" s="19" t="s">
        <v>16</v>
      </c>
      <c r="G18" s="14">
        <v>16</v>
      </c>
      <c r="H18" s="14">
        <v>32.64</v>
      </c>
      <c r="I18" s="14"/>
      <c r="J18" s="15"/>
    </row>
    <row r="19" spans="1:10" x14ac:dyDescent="0.25">
      <c r="A19" s="14">
        <v>12</v>
      </c>
      <c r="B19" s="14" t="s">
        <v>63</v>
      </c>
      <c r="C19" s="14" t="s">
        <v>64</v>
      </c>
      <c r="D19" s="14" t="s">
        <v>65</v>
      </c>
      <c r="E19" s="18">
        <v>1.1000000000000001</v>
      </c>
      <c r="F19" s="19" t="s">
        <v>23</v>
      </c>
      <c r="G19" s="14">
        <v>16</v>
      </c>
      <c r="H19" s="14">
        <v>36.159999999999997</v>
      </c>
      <c r="I19" s="14"/>
      <c r="J19" s="15"/>
    </row>
    <row r="20" spans="1:10" x14ac:dyDescent="0.25">
      <c r="A20" s="14">
        <v>13</v>
      </c>
      <c r="B20" s="14" t="s">
        <v>30</v>
      </c>
      <c r="C20" s="14" t="s">
        <v>31</v>
      </c>
      <c r="D20" s="14" t="s">
        <v>32</v>
      </c>
      <c r="E20" s="18">
        <v>0.8</v>
      </c>
      <c r="F20" s="19" t="s">
        <v>16</v>
      </c>
      <c r="G20" s="14">
        <v>9</v>
      </c>
      <c r="H20" s="14">
        <v>59.23</v>
      </c>
      <c r="I20" s="14"/>
      <c r="J20" s="15"/>
    </row>
    <row r="21" spans="1:10" x14ac:dyDescent="0.25">
      <c r="A21" s="17">
        <v>14</v>
      </c>
      <c r="B21" s="17" t="s">
        <v>13</v>
      </c>
      <c r="C21" s="17" t="s">
        <v>14</v>
      </c>
      <c r="D21" s="17" t="s">
        <v>15</v>
      </c>
      <c r="E21" s="20">
        <v>1.1000000000000001</v>
      </c>
      <c r="F21" s="21" t="s">
        <v>16</v>
      </c>
      <c r="G21" s="17">
        <v>9</v>
      </c>
      <c r="H21" s="17">
        <v>80.739999999999995</v>
      </c>
      <c r="I21" s="17"/>
      <c r="J21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8821-E9F2-4895-A19A-7B591B0C52F6}">
  <dimension ref="A1:J39"/>
  <sheetViews>
    <sheetView workbookViewId="0">
      <selection activeCell="A3" sqref="A3"/>
    </sheetView>
  </sheetViews>
  <sheetFormatPr defaultColWidth="8.88671875" defaultRowHeight="13.8" x14ac:dyDescent="0.25"/>
  <cols>
    <col min="1" max="1" width="9.33203125" style="1" customWidth="1"/>
    <col min="2" max="4" width="30.6640625" style="1" customWidth="1"/>
    <col min="5" max="5" width="9.33203125" style="4" customWidth="1"/>
    <col min="6" max="6" width="9.33203125" style="5" customWidth="1"/>
    <col min="7" max="10" width="9.33203125" style="1" customWidth="1"/>
    <col min="11" max="16384" width="8.88671875" style="1"/>
  </cols>
  <sheetData>
    <row r="1" spans="1:10" x14ac:dyDescent="0.25">
      <c r="A1" s="2" t="s">
        <v>262</v>
      </c>
    </row>
    <row r="2" spans="1:10" ht="14.4" x14ac:dyDescent="0.3">
      <c r="A2" s="3" t="s">
        <v>220</v>
      </c>
    </row>
    <row r="3" spans="1:10" ht="14.4" x14ac:dyDescent="0.3">
      <c r="A3"/>
    </row>
    <row r="4" spans="1:10" ht="14.4" x14ac:dyDescent="0.3">
      <c r="A4" s="3" t="s">
        <v>1</v>
      </c>
    </row>
    <row r="5" spans="1:10" ht="14.4" x14ac:dyDescent="0.3">
      <c r="A5" s="3" t="s">
        <v>218</v>
      </c>
    </row>
    <row r="7" spans="1:10" x14ac:dyDescent="0.25">
      <c r="A7" s="6" t="s">
        <v>3</v>
      </c>
      <c r="B7" s="6" t="s">
        <v>4</v>
      </c>
      <c r="C7" s="6" t="s">
        <v>80</v>
      </c>
      <c r="D7" s="6" t="s">
        <v>6</v>
      </c>
      <c r="E7" s="8" t="s">
        <v>7</v>
      </c>
      <c r="F7" s="9" t="s">
        <v>8</v>
      </c>
      <c r="G7" s="6" t="s">
        <v>221</v>
      </c>
      <c r="H7" s="6" t="s">
        <v>10</v>
      </c>
      <c r="I7" s="6" t="s">
        <v>222</v>
      </c>
      <c r="J7" s="7" t="s">
        <v>12</v>
      </c>
    </row>
    <row r="8" spans="1:10" s="2" customFormat="1" x14ac:dyDescent="0.25">
      <c r="A8" s="10">
        <v>1</v>
      </c>
      <c r="B8" s="10" t="s">
        <v>84</v>
      </c>
      <c r="C8" s="10" t="s">
        <v>85</v>
      </c>
      <c r="D8" s="10" t="s">
        <v>86</v>
      </c>
      <c r="E8" s="12">
        <v>1.1000000000000001</v>
      </c>
      <c r="F8" s="13" t="s">
        <v>83</v>
      </c>
      <c r="G8" s="10">
        <v>21</v>
      </c>
      <c r="H8" s="10">
        <v>34.159999999999997</v>
      </c>
      <c r="I8" s="10">
        <v>20</v>
      </c>
      <c r="J8" s="11">
        <v>16.760000000000002</v>
      </c>
    </row>
    <row r="9" spans="1:10" s="2" customFormat="1" x14ac:dyDescent="0.25">
      <c r="A9" s="10">
        <v>2</v>
      </c>
      <c r="B9" s="10" t="s">
        <v>99</v>
      </c>
      <c r="C9" s="10" t="s">
        <v>135</v>
      </c>
      <c r="D9" s="10" t="s">
        <v>136</v>
      </c>
      <c r="E9" s="12">
        <v>1.2</v>
      </c>
      <c r="F9" s="13" t="s">
        <v>83</v>
      </c>
      <c r="G9" s="10">
        <v>21</v>
      </c>
      <c r="H9" s="10">
        <v>34.67</v>
      </c>
      <c r="I9" s="10">
        <v>20</v>
      </c>
      <c r="J9" s="11">
        <v>18.62</v>
      </c>
    </row>
    <row r="10" spans="1:10" s="2" customFormat="1" x14ac:dyDescent="0.25">
      <c r="A10" s="10">
        <v>3</v>
      </c>
      <c r="B10" s="10" t="s">
        <v>87</v>
      </c>
      <c r="C10" s="10" t="s">
        <v>88</v>
      </c>
      <c r="D10" s="10" t="s">
        <v>89</v>
      </c>
      <c r="E10" s="12">
        <v>1.3</v>
      </c>
      <c r="F10" s="13" t="s">
        <v>83</v>
      </c>
      <c r="G10" s="10">
        <v>21</v>
      </c>
      <c r="H10" s="10">
        <v>34</v>
      </c>
      <c r="I10" s="10">
        <v>20</v>
      </c>
      <c r="J10" s="11">
        <v>18.73</v>
      </c>
    </row>
    <row r="11" spans="1:10" s="2" customFormat="1" x14ac:dyDescent="0.25">
      <c r="A11" s="10">
        <v>4</v>
      </c>
      <c r="B11" s="10" t="s">
        <v>110</v>
      </c>
      <c r="C11" s="10" t="s">
        <v>111</v>
      </c>
      <c r="D11" s="10" t="s">
        <v>112</v>
      </c>
      <c r="E11" s="12">
        <v>1</v>
      </c>
      <c r="F11" s="13" t="s">
        <v>83</v>
      </c>
      <c r="G11" s="10">
        <v>21</v>
      </c>
      <c r="H11" s="10">
        <v>34.659999999999997</v>
      </c>
      <c r="I11" s="10">
        <v>20</v>
      </c>
      <c r="J11" s="11">
        <v>18.899999999999999</v>
      </c>
    </row>
    <row r="12" spans="1:10" s="2" customFormat="1" x14ac:dyDescent="0.25">
      <c r="A12" s="10">
        <v>5</v>
      </c>
      <c r="B12" s="10" t="s">
        <v>102</v>
      </c>
      <c r="C12" s="10" t="s">
        <v>103</v>
      </c>
      <c r="D12" s="10" t="s">
        <v>104</v>
      </c>
      <c r="E12" s="12">
        <v>1.1000000000000001</v>
      </c>
      <c r="F12" s="13" t="s">
        <v>83</v>
      </c>
      <c r="G12" s="10">
        <v>21</v>
      </c>
      <c r="H12" s="10">
        <v>36.21</v>
      </c>
      <c r="I12" s="10">
        <v>20</v>
      </c>
      <c r="J12" s="11">
        <v>19.329999999999998</v>
      </c>
    </row>
    <row r="13" spans="1:10" s="2" customFormat="1" x14ac:dyDescent="0.25">
      <c r="A13" s="10">
        <v>6</v>
      </c>
      <c r="B13" s="10" t="s">
        <v>129</v>
      </c>
      <c r="C13" s="10" t="s">
        <v>130</v>
      </c>
      <c r="D13" s="10" t="s">
        <v>131</v>
      </c>
      <c r="E13" s="12">
        <v>1.1000000000000001</v>
      </c>
      <c r="F13" s="13" t="s">
        <v>83</v>
      </c>
      <c r="G13" s="10">
        <v>21</v>
      </c>
      <c r="H13" s="10">
        <v>30.91</v>
      </c>
      <c r="I13" s="10">
        <v>20</v>
      </c>
      <c r="J13" s="11">
        <v>19.88</v>
      </c>
    </row>
    <row r="14" spans="1:10" s="2" customFormat="1" x14ac:dyDescent="0.25">
      <c r="A14" s="10">
        <v>7</v>
      </c>
      <c r="B14" s="10" t="s">
        <v>113</v>
      </c>
      <c r="C14" s="10" t="s">
        <v>114</v>
      </c>
      <c r="D14" s="10" t="s">
        <v>86</v>
      </c>
      <c r="E14" s="12">
        <v>1.1000000000000001</v>
      </c>
      <c r="F14" s="13" t="s">
        <v>83</v>
      </c>
      <c r="G14" s="10">
        <v>21</v>
      </c>
      <c r="H14" s="10">
        <v>29.03</v>
      </c>
      <c r="I14" s="10">
        <v>20</v>
      </c>
      <c r="J14" s="11">
        <v>20.239999999999998</v>
      </c>
    </row>
    <row r="15" spans="1:10" s="2" customFormat="1" x14ac:dyDescent="0.25">
      <c r="A15" s="10">
        <v>8</v>
      </c>
      <c r="B15" s="10" t="s">
        <v>93</v>
      </c>
      <c r="C15" s="10" t="s">
        <v>94</v>
      </c>
      <c r="D15" s="10" t="s">
        <v>95</v>
      </c>
      <c r="E15" s="12">
        <v>1</v>
      </c>
      <c r="F15" s="13" t="s">
        <v>83</v>
      </c>
      <c r="G15" s="10">
        <v>21</v>
      </c>
      <c r="H15" s="10">
        <v>34.130000000000003</v>
      </c>
      <c r="I15" s="10">
        <v>20</v>
      </c>
      <c r="J15" s="11">
        <v>21.34</v>
      </c>
    </row>
    <row r="16" spans="1:10" x14ac:dyDescent="0.25">
      <c r="A16" s="14">
        <v>9</v>
      </c>
      <c r="B16" s="14" t="s">
        <v>141</v>
      </c>
      <c r="C16" s="14" t="s">
        <v>142</v>
      </c>
      <c r="D16" s="14" t="s">
        <v>143</v>
      </c>
      <c r="E16" s="18">
        <v>1.3</v>
      </c>
      <c r="F16" s="19" t="s">
        <v>83</v>
      </c>
      <c r="G16" s="14">
        <v>21</v>
      </c>
      <c r="H16" s="14">
        <v>36.01</v>
      </c>
      <c r="I16" s="14">
        <v>20</v>
      </c>
      <c r="J16" s="15">
        <v>21.42</v>
      </c>
    </row>
    <row r="17" spans="1:10" x14ac:dyDescent="0.25">
      <c r="A17" s="14">
        <v>10</v>
      </c>
      <c r="B17" s="14" t="s">
        <v>127</v>
      </c>
      <c r="C17" s="14" t="s">
        <v>128</v>
      </c>
      <c r="D17" s="14" t="s">
        <v>48</v>
      </c>
      <c r="E17" s="18">
        <v>1.1000000000000001</v>
      </c>
      <c r="F17" s="19" t="s">
        <v>83</v>
      </c>
      <c r="G17" s="14">
        <v>21</v>
      </c>
      <c r="H17" s="14">
        <v>34.58</v>
      </c>
      <c r="I17" s="14">
        <v>20</v>
      </c>
      <c r="J17" s="15">
        <v>22.31</v>
      </c>
    </row>
    <row r="18" spans="1:10" x14ac:dyDescent="0.25">
      <c r="A18" s="14">
        <v>11</v>
      </c>
      <c r="B18" s="14" t="s">
        <v>151</v>
      </c>
      <c r="C18" s="14" t="s">
        <v>152</v>
      </c>
      <c r="D18" s="14" t="s">
        <v>153</v>
      </c>
      <c r="E18" s="18">
        <v>1.3</v>
      </c>
      <c r="F18" s="19" t="s">
        <v>83</v>
      </c>
      <c r="G18" s="14">
        <v>21</v>
      </c>
      <c r="H18" s="14">
        <v>33.74</v>
      </c>
      <c r="I18" s="14">
        <v>20</v>
      </c>
      <c r="J18" s="15">
        <v>22.65</v>
      </c>
    </row>
    <row r="19" spans="1:10" x14ac:dyDescent="0.25">
      <c r="A19" s="14">
        <v>12</v>
      </c>
      <c r="B19" s="14" t="s">
        <v>147</v>
      </c>
      <c r="C19" s="14" t="s">
        <v>148</v>
      </c>
      <c r="D19" s="14"/>
      <c r="E19" s="18">
        <v>1.1000000000000001</v>
      </c>
      <c r="F19" s="19" t="s">
        <v>83</v>
      </c>
      <c r="G19" s="14">
        <v>21</v>
      </c>
      <c r="H19" s="14">
        <v>34.65</v>
      </c>
      <c r="I19" s="14">
        <v>20</v>
      </c>
      <c r="J19" s="15">
        <v>23.8</v>
      </c>
    </row>
    <row r="20" spans="1:10" x14ac:dyDescent="0.25">
      <c r="A20" s="14">
        <v>13</v>
      </c>
      <c r="B20" s="14" t="s">
        <v>96</v>
      </c>
      <c r="C20" s="14" t="s">
        <v>97</v>
      </c>
      <c r="D20" s="14" t="s">
        <v>98</v>
      </c>
      <c r="E20" s="18">
        <v>1</v>
      </c>
      <c r="F20" s="19" t="s">
        <v>83</v>
      </c>
      <c r="G20" s="14">
        <v>21</v>
      </c>
      <c r="H20" s="14">
        <v>40.450000000000003</v>
      </c>
      <c r="I20" s="14">
        <v>20</v>
      </c>
      <c r="J20" s="15">
        <v>24.72</v>
      </c>
    </row>
    <row r="21" spans="1:10" x14ac:dyDescent="0.25">
      <c r="A21" s="14">
        <v>14</v>
      </c>
      <c r="B21" s="14" t="s">
        <v>154</v>
      </c>
      <c r="C21" s="14" t="s">
        <v>155</v>
      </c>
      <c r="D21" s="14" t="s">
        <v>156</v>
      </c>
      <c r="E21" s="18">
        <v>1.1000000000000001</v>
      </c>
      <c r="F21" s="19" t="s">
        <v>83</v>
      </c>
      <c r="G21" s="14">
        <v>21</v>
      </c>
      <c r="H21" s="14">
        <v>32.97</v>
      </c>
      <c r="I21" s="14">
        <v>19</v>
      </c>
      <c r="J21" s="15">
        <v>20.89</v>
      </c>
    </row>
    <row r="22" spans="1:10" x14ac:dyDescent="0.25">
      <c r="A22" s="14">
        <v>15</v>
      </c>
      <c r="B22" s="14" t="s">
        <v>165</v>
      </c>
      <c r="C22" s="14" t="s">
        <v>166</v>
      </c>
      <c r="D22" s="14" t="s">
        <v>167</v>
      </c>
      <c r="E22" s="18">
        <v>1.1000000000000001</v>
      </c>
      <c r="F22" s="19" t="s">
        <v>83</v>
      </c>
      <c r="G22" s="14">
        <v>21</v>
      </c>
      <c r="H22" s="14">
        <v>36.979999999999997</v>
      </c>
      <c r="I22" s="14">
        <v>18</v>
      </c>
      <c r="J22" s="15">
        <v>24.02</v>
      </c>
    </row>
    <row r="23" spans="1:10" x14ac:dyDescent="0.25">
      <c r="A23" s="14">
        <v>16</v>
      </c>
      <c r="B23" s="14" t="s">
        <v>53</v>
      </c>
      <c r="C23" s="14" t="s">
        <v>81</v>
      </c>
      <c r="D23" s="14" t="s">
        <v>82</v>
      </c>
      <c r="E23" s="18">
        <v>1</v>
      </c>
      <c r="F23" s="19" t="s">
        <v>83</v>
      </c>
      <c r="G23" s="14">
        <v>21</v>
      </c>
      <c r="H23" s="14">
        <v>35.9</v>
      </c>
      <c r="I23" s="14">
        <v>2</v>
      </c>
      <c r="J23" s="15">
        <v>18.579999999999998</v>
      </c>
    </row>
    <row r="24" spans="1:10" x14ac:dyDescent="0.25">
      <c r="A24" s="14">
        <v>17</v>
      </c>
      <c r="B24" s="14" t="s">
        <v>159</v>
      </c>
      <c r="C24" s="14" t="s">
        <v>160</v>
      </c>
      <c r="D24" s="14" t="s">
        <v>161</v>
      </c>
      <c r="E24" s="18">
        <v>0.9</v>
      </c>
      <c r="F24" s="19" t="s">
        <v>83</v>
      </c>
      <c r="G24" s="14">
        <v>21</v>
      </c>
      <c r="H24" s="14">
        <v>38.25</v>
      </c>
      <c r="I24" s="14" t="s">
        <v>49</v>
      </c>
      <c r="J24" s="15"/>
    </row>
    <row r="25" spans="1:10" x14ac:dyDescent="0.25">
      <c r="A25" s="14">
        <v>18</v>
      </c>
      <c r="B25" s="14" t="s">
        <v>144</v>
      </c>
      <c r="C25" s="14" t="s">
        <v>145</v>
      </c>
      <c r="D25" s="14" t="s">
        <v>146</v>
      </c>
      <c r="E25" s="18">
        <v>0.8</v>
      </c>
      <c r="F25" s="19" t="s">
        <v>83</v>
      </c>
      <c r="G25" s="14">
        <v>21</v>
      </c>
      <c r="H25" s="14">
        <v>33.47</v>
      </c>
      <c r="I25" s="14"/>
      <c r="J25" s="15"/>
    </row>
    <row r="26" spans="1:10" x14ac:dyDescent="0.25">
      <c r="A26" s="14">
        <v>19</v>
      </c>
      <c r="B26" s="14" t="s">
        <v>90</v>
      </c>
      <c r="C26" s="14" t="s">
        <v>91</v>
      </c>
      <c r="D26" s="14" t="s">
        <v>92</v>
      </c>
      <c r="E26" s="18">
        <v>1</v>
      </c>
      <c r="F26" s="19" t="s">
        <v>83</v>
      </c>
      <c r="G26" s="14">
        <v>20</v>
      </c>
      <c r="H26" s="14">
        <v>37.869999999999997</v>
      </c>
      <c r="I26" s="14"/>
      <c r="J26" s="15"/>
    </row>
    <row r="27" spans="1:10" x14ac:dyDescent="0.25">
      <c r="A27" s="14">
        <v>20</v>
      </c>
      <c r="B27" s="14" t="s">
        <v>123</v>
      </c>
      <c r="C27" s="14" t="s">
        <v>124</v>
      </c>
      <c r="D27" s="14" t="s">
        <v>125</v>
      </c>
      <c r="E27" s="18">
        <v>1</v>
      </c>
      <c r="F27" s="19" t="s">
        <v>83</v>
      </c>
      <c r="G27" s="14">
        <v>19</v>
      </c>
      <c r="H27" s="14">
        <v>35.26</v>
      </c>
      <c r="I27" s="14"/>
      <c r="J27" s="15"/>
    </row>
    <row r="28" spans="1:10" x14ac:dyDescent="0.25">
      <c r="A28" s="14">
        <v>21</v>
      </c>
      <c r="B28" s="14" t="s">
        <v>132</v>
      </c>
      <c r="C28" s="14" t="s">
        <v>133</v>
      </c>
      <c r="D28" s="14" t="s">
        <v>134</v>
      </c>
      <c r="E28" s="18">
        <v>1.3</v>
      </c>
      <c r="F28" s="19" t="s">
        <v>83</v>
      </c>
      <c r="G28" s="14">
        <v>18</v>
      </c>
      <c r="H28" s="14">
        <v>34.57</v>
      </c>
      <c r="I28" s="14"/>
      <c r="J28" s="15"/>
    </row>
    <row r="29" spans="1:10" x14ac:dyDescent="0.25">
      <c r="A29" s="14">
        <v>22</v>
      </c>
      <c r="B29" s="14" t="s">
        <v>138</v>
      </c>
      <c r="C29" s="14" t="s">
        <v>139</v>
      </c>
      <c r="D29" s="14" t="s">
        <v>140</v>
      </c>
      <c r="E29" s="18">
        <v>1.1000000000000001</v>
      </c>
      <c r="F29" s="19" t="s">
        <v>83</v>
      </c>
      <c r="G29" s="14">
        <v>18</v>
      </c>
      <c r="H29" s="14">
        <v>34.78</v>
      </c>
      <c r="I29" s="14"/>
      <c r="J29" s="15"/>
    </row>
    <row r="30" spans="1:10" x14ac:dyDescent="0.25">
      <c r="A30" s="14">
        <v>23</v>
      </c>
      <c r="B30" s="14" t="s">
        <v>107</v>
      </c>
      <c r="C30" s="14" t="s">
        <v>108</v>
      </c>
      <c r="D30" s="14" t="s">
        <v>109</v>
      </c>
      <c r="E30" s="18">
        <v>1.2</v>
      </c>
      <c r="F30" s="19" t="s">
        <v>83</v>
      </c>
      <c r="G30" s="14">
        <v>17</v>
      </c>
      <c r="H30" s="14">
        <v>36.79</v>
      </c>
      <c r="I30" s="14"/>
      <c r="J30" s="15"/>
    </row>
    <row r="31" spans="1:10" x14ac:dyDescent="0.25">
      <c r="A31" s="14">
        <v>24</v>
      </c>
      <c r="B31" s="14" t="s">
        <v>157</v>
      </c>
      <c r="C31" s="14" t="s">
        <v>158</v>
      </c>
      <c r="D31" s="14" t="s">
        <v>109</v>
      </c>
      <c r="E31" s="18">
        <v>1.2</v>
      </c>
      <c r="F31" s="19" t="s">
        <v>83</v>
      </c>
      <c r="G31" s="14">
        <v>17</v>
      </c>
      <c r="H31" s="14">
        <v>52.94</v>
      </c>
      <c r="I31" s="14"/>
      <c r="J31" s="15"/>
    </row>
    <row r="32" spans="1:10" x14ac:dyDescent="0.25">
      <c r="A32" s="14">
        <v>25</v>
      </c>
      <c r="B32" s="14" t="s">
        <v>171</v>
      </c>
      <c r="C32" s="14" t="s">
        <v>172</v>
      </c>
      <c r="D32" s="14"/>
      <c r="E32" s="18">
        <v>1</v>
      </c>
      <c r="F32" s="19" t="s">
        <v>83</v>
      </c>
      <c r="G32" s="14">
        <v>17</v>
      </c>
      <c r="H32" s="14">
        <v>60.62</v>
      </c>
      <c r="I32" s="14"/>
      <c r="J32" s="15"/>
    </row>
    <row r="33" spans="1:10" x14ac:dyDescent="0.25">
      <c r="A33" s="14">
        <v>26</v>
      </c>
      <c r="B33" s="14" t="s">
        <v>115</v>
      </c>
      <c r="C33" s="14" t="s">
        <v>116</v>
      </c>
      <c r="D33" s="14" t="s">
        <v>117</v>
      </c>
      <c r="E33" s="18">
        <v>1</v>
      </c>
      <c r="F33" s="19" t="s">
        <v>83</v>
      </c>
      <c r="G33" s="14">
        <v>15</v>
      </c>
      <c r="H33" s="14">
        <v>32.9</v>
      </c>
      <c r="I33" s="14"/>
      <c r="J33" s="15"/>
    </row>
    <row r="34" spans="1:10" x14ac:dyDescent="0.25">
      <c r="A34" s="14">
        <v>27</v>
      </c>
      <c r="B34" s="14" t="s">
        <v>105</v>
      </c>
      <c r="C34" s="14" t="s">
        <v>106</v>
      </c>
      <c r="D34" s="14"/>
      <c r="E34" s="18">
        <v>1</v>
      </c>
      <c r="F34" s="19" t="s">
        <v>83</v>
      </c>
      <c r="G34" s="14">
        <v>11</v>
      </c>
      <c r="H34" s="14">
        <v>32.340000000000003</v>
      </c>
      <c r="I34" s="14"/>
      <c r="J34" s="15"/>
    </row>
    <row r="35" spans="1:10" x14ac:dyDescent="0.25">
      <c r="A35" s="14" t="s">
        <v>66</v>
      </c>
      <c r="B35" s="14" t="s">
        <v>176</v>
      </c>
      <c r="C35" s="14" t="s">
        <v>177</v>
      </c>
      <c r="D35" s="14" t="s">
        <v>178</v>
      </c>
      <c r="E35" s="18">
        <v>1.2</v>
      </c>
      <c r="F35" s="19" t="s">
        <v>83</v>
      </c>
      <c r="G35" s="14" t="s">
        <v>223</v>
      </c>
      <c r="H35" s="14"/>
      <c r="I35" s="14"/>
      <c r="J35" s="15"/>
    </row>
    <row r="36" spans="1:10" x14ac:dyDescent="0.25">
      <c r="A36" s="14"/>
      <c r="B36" s="14" t="s">
        <v>168</v>
      </c>
      <c r="C36" s="14" t="s">
        <v>169</v>
      </c>
      <c r="D36" s="14" t="s">
        <v>170</v>
      </c>
      <c r="E36" s="18">
        <v>1.1000000000000001</v>
      </c>
      <c r="F36" s="19" t="s">
        <v>83</v>
      </c>
      <c r="G36" s="14" t="s">
        <v>224</v>
      </c>
      <c r="H36" s="14"/>
      <c r="I36" s="14"/>
      <c r="J36" s="15"/>
    </row>
    <row r="37" spans="1:10" x14ac:dyDescent="0.25">
      <c r="A37" s="17"/>
      <c r="B37" s="17" t="s">
        <v>179</v>
      </c>
      <c r="C37" s="17" t="s">
        <v>180</v>
      </c>
      <c r="D37" s="17" t="s">
        <v>22</v>
      </c>
      <c r="E37" s="20">
        <v>0.8</v>
      </c>
      <c r="F37" s="21" t="s">
        <v>83</v>
      </c>
      <c r="G37" s="17" t="s">
        <v>225</v>
      </c>
      <c r="H37" s="17"/>
      <c r="I37" s="17"/>
      <c r="J37" s="16"/>
    </row>
    <row r="39" spans="1:10" ht="14.4" x14ac:dyDescent="0.3">
      <c r="A39" s="3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E123-BC7E-4118-8FD6-2111F0DC62D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1 pony springen</vt:lpstr>
      <vt:lpstr>Kampioen Paarden Springen</vt:lpstr>
      <vt:lpstr>Kampioen Pony Springen</vt:lpstr>
      <vt:lpstr>2 paarden springen</vt:lpstr>
      <vt:lpstr>3 tweede parcours pony</vt:lpstr>
      <vt:lpstr>4 tweede parcours paarden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 Hanse</dc:creator>
  <cp:lastModifiedBy>Mts Hanse</cp:lastModifiedBy>
  <dcterms:created xsi:type="dcterms:W3CDTF">2023-04-01T18:44:46Z</dcterms:created>
  <dcterms:modified xsi:type="dcterms:W3CDTF">2023-04-02T08:24:42Z</dcterms:modified>
</cp:coreProperties>
</file>